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ce.Kursa\Documents\Dacesdokumenti\Autoceli\CeluRegistrs\2024\Registrs_Gulbene_2025\Iesniegtais30.01.25\"/>
    </mc:Choice>
  </mc:AlternateContent>
  <xr:revisionPtr revIDLastSave="0" documentId="13_ncr:1_{1843BC83-313E-4AAC-962D-B1B75E282DB1}" xr6:coauthVersionLast="47" xr6:coauthVersionMax="47" xr10:uidLastSave="{00000000-0000-0000-0000-000000000000}"/>
  <bookViews>
    <workbookView xWindow="28680" yWindow="555" windowWidth="29040" windowHeight="15720" xr2:uid="{00000000-000D-0000-FFFF-FFFF00000000}"/>
  </bookViews>
  <sheets>
    <sheet name="Registrs" sheetId="1" r:id="rId1"/>
    <sheet name="Kopsavilkums" sheetId="5" r:id="rId2"/>
  </sheets>
  <definedNames>
    <definedName name="_xlnm._FilterDatabase" localSheetId="0" hidden="1">Registrs!$A$7:$U$743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5" l="1"/>
  <c r="W17" i="5"/>
  <c r="W15" i="5"/>
  <c r="W14" i="5"/>
  <c r="W13" i="5"/>
  <c r="W10" i="5"/>
  <c r="W9" i="5"/>
  <c r="W8" i="5"/>
  <c r="W6" i="5"/>
  <c r="V20" i="5" l="1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X19" i="5"/>
  <c r="AA19" i="5"/>
  <c r="Z19" i="5"/>
  <c r="Y19" i="5"/>
  <c r="AB20" i="5"/>
  <c r="AC20" i="5"/>
  <c r="AD20" i="5"/>
  <c r="AE14" i="5"/>
  <c r="AA14" i="5"/>
  <c r="Z14" i="5"/>
  <c r="Y14" i="5"/>
  <c r="X14" i="5"/>
  <c r="AA18" i="5" l="1"/>
  <c r="Z18" i="5"/>
  <c r="Y18" i="5"/>
  <c r="X18" i="5"/>
  <c r="AA17" i="5"/>
  <c r="Z17" i="5"/>
  <c r="Y17" i="5"/>
  <c r="X17" i="5"/>
  <c r="AA16" i="5"/>
  <c r="Z16" i="5"/>
  <c r="Y16" i="5"/>
  <c r="X16" i="5"/>
  <c r="W18" i="5"/>
  <c r="W16" i="5"/>
  <c r="AA15" i="5"/>
  <c r="Z15" i="5"/>
  <c r="Y15" i="5"/>
  <c r="X15" i="5"/>
  <c r="AA13" i="5" l="1"/>
  <c r="Z13" i="5"/>
  <c r="Y13" i="5"/>
  <c r="X13" i="5"/>
  <c r="AA12" i="5"/>
  <c r="Z12" i="5"/>
  <c r="Y12" i="5"/>
  <c r="X12" i="5"/>
  <c r="W12" i="5"/>
  <c r="AA11" i="5"/>
  <c r="Z11" i="5"/>
  <c r="Y11" i="5"/>
  <c r="X11" i="5"/>
  <c r="W11" i="5"/>
  <c r="AA10" i="5"/>
  <c r="AA9" i="5"/>
  <c r="X10" i="5"/>
  <c r="Z10" i="5"/>
  <c r="Y10" i="5"/>
  <c r="AA8" i="5" l="1"/>
  <c r="Z9" i="5"/>
  <c r="Z8" i="5"/>
  <c r="Y9" i="5"/>
  <c r="X9" i="5"/>
  <c r="Y8" i="5"/>
  <c r="X8" i="5"/>
  <c r="AA7" i="5"/>
  <c r="Z7" i="5"/>
  <c r="Y7" i="5"/>
  <c r="X7" i="5"/>
  <c r="W7" i="5"/>
  <c r="Z6" i="5"/>
  <c r="Y6" i="5"/>
  <c r="X6" i="5"/>
  <c r="X20" i="5" l="1"/>
  <c r="Y20" i="5"/>
  <c r="AA20" i="5"/>
  <c r="Z20" i="5"/>
  <c r="W20" i="5"/>
  <c r="F564" i="1"/>
  <c r="F563" i="1"/>
  <c r="F562" i="1"/>
  <c r="G538" i="1"/>
  <c r="G537" i="1"/>
  <c r="G536" i="1"/>
  <c r="G535" i="1"/>
  <c r="G534" i="1"/>
  <c r="G531" i="1"/>
  <c r="F525" i="1"/>
  <c r="F524" i="1"/>
  <c r="F523" i="1"/>
  <c r="F522" i="1"/>
  <c r="G520" i="1"/>
  <c r="G519" i="1"/>
  <c r="G518" i="1"/>
  <c r="G517" i="1"/>
  <c r="G516" i="1"/>
  <c r="F515" i="1"/>
  <c r="F514" i="1"/>
  <c r="G513" i="1"/>
  <c r="G512" i="1"/>
  <c r="G511" i="1"/>
  <c r="G510" i="1"/>
  <c r="G509" i="1"/>
  <c r="G508" i="1"/>
  <c r="G507" i="1"/>
  <c r="F505" i="1" l="1"/>
  <c r="F504" i="1"/>
  <c r="F503" i="1"/>
  <c r="F502" i="1"/>
  <c r="F501" i="1"/>
  <c r="F500" i="1"/>
  <c r="G500" i="1" s="1"/>
  <c r="F499" i="1"/>
  <c r="G499" i="1" s="1"/>
  <c r="F498" i="1"/>
  <c r="G498" i="1" s="1"/>
  <c r="F497" i="1"/>
  <c r="G497" i="1" s="1"/>
  <c r="G496" i="1"/>
  <c r="F495" i="1"/>
  <c r="G495" i="1" s="1"/>
  <c r="F494" i="1"/>
  <c r="G494" i="1" s="1"/>
  <c r="G493" i="1"/>
  <c r="F492" i="1"/>
  <c r="F491" i="1"/>
  <c r="F490" i="1"/>
  <c r="F489" i="1"/>
  <c r="F485" i="1"/>
  <c r="G483" i="1"/>
  <c r="F480" i="1"/>
  <c r="F479" i="1"/>
  <c r="F478" i="1"/>
  <c r="F477" i="1"/>
  <c r="F476" i="1"/>
  <c r="F431" i="1" l="1"/>
  <c r="F420" i="1"/>
  <c r="G420" i="1" s="1"/>
  <c r="F419" i="1"/>
  <c r="G419" i="1" s="1"/>
  <c r="G418" i="1"/>
  <c r="G413" i="1" l="1"/>
  <c r="G411" i="1"/>
  <c r="G403" i="1"/>
  <c r="G402" i="1"/>
  <c r="G401" i="1"/>
  <c r="G400" i="1"/>
  <c r="G399" i="1"/>
  <c r="G397" i="1"/>
  <c r="G396" i="1"/>
  <c r="G395" i="1"/>
  <c r="G394" i="1"/>
  <c r="G393" i="1"/>
  <c r="G392" i="1"/>
  <c r="G390" i="1"/>
  <c r="G388" i="1"/>
  <c r="G387" i="1"/>
  <c r="G386" i="1"/>
  <c r="F385" i="1"/>
  <c r="G383" i="1"/>
  <c r="G382" i="1"/>
  <c r="F367" i="1"/>
  <c r="G367" i="1" s="1"/>
  <c r="F366" i="1"/>
  <c r="G366" i="1" s="1"/>
  <c r="G365" i="1"/>
  <c r="G348" i="1" l="1"/>
  <c r="G347" i="1"/>
  <c r="F346" i="1"/>
  <c r="G346" i="1" s="1"/>
  <c r="G345" i="1"/>
  <c r="F344" i="1"/>
  <c r="G343" i="1"/>
  <c r="G342" i="1"/>
  <c r="G341" i="1"/>
  <c r="F340" i="1"/>
  <c r="G340" i="1" s="1"/>
  <c r="G339" i="1"/>
  <c r="G338" i="1"/>
  <c r="G337" i="1"/>
  <c r="G336" i="1"/>
  <c r="G335" i="1"/>
  <c r="G334" i="1"/>
  <c r="F333" i="1"/>
  <c r="G333" i="1" s="1"/>
  <c r="F332" i="1"/>
  <c r="G331" i="1"/>
  <c r="G330" i="1"/>
  <c r="F329" i="1"/>
  <c r="G329" i="1" s="1"/>
  <c r="F328" i="1"/>
  <c r="G328" i="1" s="1"/>
  <c r="G327" i="1"/>
  <c r="G326" i="1"/>
  <c r="F325" i="1"/>
  <c r="G325" i="1" s="1"/>
  <c r="F324" i="1"/>
  <c r="G324" i="1" s="1"/>
  <c r="G323" i="1"/>
  <c r="G322" i="1"/>
  <c r="G321" i="1"/>
  <c r="G320" i="1"/>
  <c r="F319" i="1"/>
  <c r="G319" i="1" s="1"/>
  <c r="G318" i="1"/>
  <c r="G317" i="1"/>
  <c r="F316" i="1"/>
  <c r="G316" i="1" s="1"/>
  <c r="G315" i="1"/>
  <c r="G314" i="1"/>
  <c r="G313" i="1"/>
  <c r="G312" i="1"/>
  <c r="F311" i="1"/>
  <c r="G311" i="1" s="1"/>
  <c r="F310" i="1"/>
  <c r="G310" i="1" s="1"/>
  <c r="G309" i="1"/>
  <c r="G308" i="1"/>
  <c r="G307" i="1"/>
  <c r="G306" i="1"/>
  <c r="G305" i="1"/>
  <c r="G303" i="1"/>
  <c r="G302" i="1"/>
  <c r="G300" i="1"/>
  <c r="G299" i="1"/>
  <c r="G298" i="1"/>
  <c r="G297" i="1"/>
  <c r="F295" i="1"/>
  <c r="G295" i="1" s="1"/>
  <c r="G294" i="1"/>
  <c r="G292" i="1"/>
  <c r="G291" i="1"/>
  <c r="G290" i="1"/>
  <c r="G289" i="1"/>
  <c r="G288" i="1"/>
  <c r="G287" i="1"/>
  <c r="G286" i="1"/>
  <c r="F285" i="1"/>
  <c r="F284" i="1"/>
  <c r="G284" i="1" s="1"/>
  <c r="F283" i="1"/>
  <c r="G283" i="1" s="1"/>
  <c r="F282" i="1"/>
  <c r="F281" i="1"/>
  <c r="G280" i="1"/>
  <c r="G278" i="1"/>
  <c r="G277" i="1"/>
  <c r="G274" i="1"/>
  <c r="G332" i="1" l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F154" i="1"/>
  <c r="G140" i="1"/>
  <c r="G139" i="1"/>
  <c r="G136" i="1"/>
  <c r="G135" i="1"/>
  <c r="F131" i="1"/>
  <c r="F130" i="1"/>
  <c r="G129" i="1"/>
  <c r="G128" i="1"/>
  <c r="F109" i="1"/>
  <c r="G83" i="1"/>
  <c r="F82" i="1"/>
  <c r="G82" i="1" s="1"/>
  <c r="F81" i="1"/>
  <c r="G81" i="1" s="1"/>
  <c r="G130" i="1" l="1"/>
  <c r="G40" i="1"/>
  <c r="G38" i="1"/>
  <c r="G39" i="1"/>
  <c r="G59" i="1"/>
  <c r="G51" i="1"/>
  <c r="F49" i="1"/>
  <c r="G48" i="1"/>
  <c r="G37" i="1"/>
  <c r="G63" i="1"/>
  <c r="F64" i="1"/>
  <c r="G64" i="1" s="1"/>
  <c r="G49" i="1" l="1"/>
  <c r="G18" i="1"/>
  <c r="F19" i="1"/>
  <c r="G9" i="1"/>
  <c r="G19" i="1" l="1"/>
</calcChain>
</file>

<file path=xl/sharedStrings.xml><?xml version="1.0" encoding="utf-8"?>
<sst xmlns="http://schemas.openxmlformats.org/spreadsheetml/2006/main" count="2644" uniqueCount="1429">
  <si>
    <t>Ceļa identifikators</t>
  </si>
  <si>
    <t>Ceļa nosaukums</t>
  </si>
  <si>
    <t>Ceļu raksturojošie parametri</t>
  </si>
  <si>
    <t>adrese (km)</t>
  </si>
  <si>
    <t>no</t>
  </si>
  <si>
    <t>līdz</t>
  </si>
  <si>
    <t>ceļš</t>
  </si>
  <si>
    <t>garums (km)</t>
  </si>
  <si>
    <t>seguma veids</t>
  </si>
  <si>
    <t>tilts vai satiksmes pārvads</t>
  </si>
  <si>
    <t>nosaukums</t>
  </si>
  <si>
    <t>km</t>
  </si>
  <si>
    <t>ģeodēziskās koordinātas</t>
  </si>
  <si>
    <t>garums (m)</t>
  </si>
  <si>
    <t>konstrukcijas materiāls</t>
  </si>
  <si>
    <t>Svelberģis-Rožlejas-Celmiņi</t>
  </si>
  <si>
    <t xml:space="preserve"> Krūzītes-Spriņģi</t>
  </si>
  <si>
    <t>Spalvas-Strautiņi</t>
  </si>
  <si>
    <t xml:space="preserve"> Asarupes ceļš</t>
  </si>
  <si>
    <t xml:space="preserve"> Plūdoņu ceļš</t>
  </si>
  <si>
    <t>Celmiņi-Šķiņķi</t>
  </si>
  <si>
    <t>Silamala-Krimi</t>
  </si>
  <si>
    <t>Gāršnieki- Aizsili</t>
  </si>
  <si>
    <t xml:space="preserve"> Eglenieki-Auguliena</t>
  </si>
  <si>
    <t xml:space="preserve"> Ambenieki-Celmiņi</t>
  </si>
  <si>
    <t>Barani-Letes</t>
  </si>
  <si>
    <t>Beļava-Kranci-Krieviņi</t>
  </si>
  <si>
    <t>Viduči-Dzirkaļi</t>
  </si>
  <si>
    <t xml:space="preserve"> Ausmiņas-Gāršnieki</t>
  </si>
  <si>
    <t>Dumbrāju ceļš</t>
  </si>
  <si>
    <t>Rutkastes-Valme</t>
  </si>
  <si>
    <t xml:space="preserve"> Skola-Melderi</t>
  </si>
  <si>
    <t>Vanagi-Kranci</t>
  </si>
  <si>
    <t xml:space="preserve"> Piena savāktuve-Branti</t>
  </si>
  <si>
    <t xml:space="preserve"> Beļava-Ceriņkalns</t>
  </si>
  <si>
    <t>Pilmaņi</t>
  </si>
  <si>
    <t>Spriņģi-Ārņi</t>
  </si>
  <si>
    <t>Barani-Naglene</t>
  </si>
  <si>
    <t>grants</t>
  </si>
  <si>
    <t>bez seguma</t>
  </si>
  <si>
    <t>A100294000001</t>
  </si>
  <si>
    <t>A100294000002</t>
  </si>
  <si>
    <t>A100294000003</t>
  </si>
  <si>
    <t>B100294000007</t>
  </si>
  <si>
    <t>B100294000011</t>
  </si>
  <si>
    <t>B100294000013</t>
  </si>
  <si>
    <t>Vienības iela</t>
  </si>
  <si>
    <t>Kalna iela</t>
  </si>
  <si>
    <t xml:space="preserve">Avotu iela </t>
  </si>
  <si>
    <t>Sīļu iela</t>
  </si>
  <si>
    <t>Podnieku iela</t>
  </si>
  <si>
    <t xml:space="preserve">Kalna iela </t>
  </si>
  <si>
    <t>Kļavkalnu iela</t>
  </si>
  <si>
    <t>Pļavu iela</t>
  </si>
  <si>
    <t xml:space="preserve">Saules iela </t>
  </si>
  <si>
    <t>Lauka iela</t>
  </si>
  <si>
    <t>Lapu iela</t>
  </si>
  <si>
    <t>Rožu iela</t>
  </si>
  <si>
    <t>Ozolu iela</t>
  </si>
  <si>
    <t>Liepu iela</t>
  </si>
  <si>
    <t>Pilskalna iela</t>
  </si>
  <si>
    <t>Dīķa iela</t>
  </si>
  <si>
    <t>Parka iela</t>
  </si>
  <si>
    <t>Gravas iela</t>
  </si>
  <si>
    <t>Bērzu iela</t>
  </si>
  <si>
    <t>Partizānu iela</t>
  </si>
  <si>
    <t>Ezera iela</t>
  </si>
  <si>
    <t>Smilšu iela</t>
  </si>
  <si>
    <t>Vidus iela</t>
  </si>
  <si>
    <t>Saimniecības iela</t>
  </si>
  <si>
    <t>Grantskalnu iela</t>
  </si>
  <si>
    <t>melnais</t>
  </si>
  <si>
    <t>Beļava</t>
  </si>
  <si>
    <t>Ozolkalns</t>
  </si>
  <si>
    <t>Svelberģis</t>
  </si>
  <si>
    <t>Pilskalns</t>
  </si>
  <si>
    <t>Letes</t>
  </si>
  <si>
    <t xml:space="preserve"> Rečiņi-Spriņģi-Butāni</t>
  </si>
  <si>
    <t xml:space="preserve"> Jaugurķi-Sīļi</t>
  </si>
  <si>
    <t xml:space="preserve"> Grestes-Jēči-Beļava 2</t>
  </si>
  <si>
    <t>Beļava 2-Bērzukalns</t>
  </si>
  <si>
    <t>Beļava-Auziņas</t>
  </si>
  <si>
    <t>B100294000008</t>
  </si>
  <si>
    <t>B100294000009</t>
  </si>
  <si>
    <t>B100294000010</t>
  </si>
  <si>
    <t>B100294000012</t>
  </si>
  <si>
    <t>Kadastra objekta identifikators**</t>
  </si>
  <si>
    <t>Tās pilsētas vai ciema nosaukums, kurā atrodas ceļš</t>
  </si>
  <si>
    <t>Piezīmes</t>
  </si>
  <si>
    <t>gājēju un velosipēdu ceļš*</t>
  </si>
  <si>
    <t>adrese</t>
  </si>
  <si>
    <t>divlīmeņu nobrauktuves brauktuves garums (m)</t>
  </si>
  <si>
    <t>būves kadastra apzīmējums**</t>
  </si>
  <si>
    <t>B100294000029</t>
  </si>
  <si>
    <t>B100294000030</t>
  </si>
  <si>
    <t>B100294000031</t>
  </si>
  <si>
    <t>B100294000034</t>
  </si>
  <si>
    <t>B100294000036</t>
  </si>
  <si>
    <t>B100294000037</t>
  </si>
  <si>
    <t>B100294000039</t>
  </si>
  <si>
    <t>C100294000046</t>
  </si>
  <si>
    <t>C100294000048</t>
  </si>
  <si>
    <t>C100294000051</t>
  </si>
  <si>
    <t>C100294000052</t>
  </si>
  <si>
    <t>B100294000035</t>
  </si>
  <si>
    <t>B100294000020</t>
  </si>
  <si>
    <t>B100294000022</t>
  </si>
  <si>
    <t>B100294000023</t>
  </si>
  <si>
    <t>B100294000024</t>
  </si>
  <si>
    <t>A100294000004</t>
  </si>
  <si>
    <t>A100294000005</t>
  </si>
  <si>
    <t>A100294000006</t>
  </si>
  <si>
    <t>B100294000014</t>
  </si>
  <si>
    <t>B100294000015</t>
  </si>
  <si>
    <t>B100294000016</t>
  </si>
  <si>
    <t>B100294000017</t>
  </si>
  <si>
    <t>B100294000018</t>
  </si>
  <si>
    <t>B100294000019</t>
  </si>
  <si>
    <t>B100294000021</t>
  </si>
  <si>
    <t>B100294000025</t>
  </si>
  <si>
    <t>B100294000026</t>
  </si>
  <si>
    <t>B100294000027</t>
  </si>
  <si>
    <t>B100294000028</t>
  </si>
  <si>
    <t>B100294000032</t>
  </si>
  <si>
    <t>B100294000033</t>
  </si>
  <si>
    <t>B100294000038</t>
  </si>
  <si>
    <t>C100294000040</t>
  </si>
  <si>
    <t>C100294000043</t>
  </si>
  <si>
    <t>C100294000044</t>
  </si>
  <si>
    <t>C100294000047</t>
  </si>
  <si>
    <t>C100294000049</t>
  </si>
  <si>
    <t>C100294000050</t>
  </si>
  <si>
    <t>C100294000053</t>
  </si>
  <si>
    <t>C100294000054</t>
  </si>
  <si>
    <t>C100294000041</t>
  </si>
  <si>
    <t>C100294000042</t>
  </si>
  <si>
    <t>C100294000045</t>
  </si>
  <si>
    <t>50440070211001   	50440070020*</t>
  </si>
  <si>
    <t>50440140003008   50440140516**   50440110004001</t>
  </si>
  <si>
    <t>Nr.p.k.</t>
  </si>
  <si>
    <r>
      <t>brauktuves laukums (m</t>
    </r>
    <r>
      <rPr>
        <vertAlign val="superscript"/>
        <sz val="11"/>
        <color theme="1"/>
        <rFont val="Times"/>
        <family val="1"/>
      </rPr>
      <t>2</t>
    </r>
    <r>
      <rPr>
        <sz val="11"/>
        <color theme="1"/>
        <rFont val="Times"/>
        <family val="1"/>
      </rPr>
      <t>)</t>
    </r>
  </si>
  <si>
    <r>
      <t>divlīmeņu nobrauktuves brauktuves laukums (m</t>
    </r>
    <r>
      <rPr>
        <vertAlign val="superscript"/>
        <sz val="11"/>
        <color theme="1"/>
        <rFont val="Times"/>
        <family val="1"/>
      </rPr>
      <t>2</t>
    </r>
    <r>
      <rPr>
        <sz val="11"/>
        <color theme="1"/>
        <rFont val="Times"/>
        <family val="1"/>
      </rPr>
      <t>)</t>
    </r>
  </si>
  <si>
    <r>
      <t>laukums (m</t>
    </r>
    <r>
      <rPr>
        <vertAlign val="superscript"/>
        <sz val="11"/>
        <color theme="1"/>
        <rFont val="Times"/>
        <family val="1"/>
      </rPr>
      <t>2</t>
    </r>
    <r>
      <rPr>
        <sz val="11"/>
        <color theme="1"/>
        <rFont val="Times"/>
        <family val="1"/>
      </rPr>
      <t>)*</t>
    </r>
  </si>
  <si>
    <t>Inženierbūves datu deklrācija VZD tiks iesniegta līdz  2025.gada 31.janvārim</t>
  </si>
  <si>
    <t xml:space="preserve">Inženierbūves datu deklrācija VZD tiks iesniegta līdz  2025.gada 31.janvārim </t>
  </si>
  <si>
    <t xml:space="preserve">Inženierbūves datu deklrācija VZD tiks iesniegta līdz  2025.gada 31.janvārim  </t>
  </si>
  <si>
    <t xml:space="preserve">Inženierbūves datu deklrācija VZD tiks iesniegta līdz  2025.gada 31.janvārim   </t>
  </si>
  <si>
    <t>Inženierbūves datu deklrācija VZD tiks iesniegta līdz  2025.gada 31.janvārim,  tiks aktualizēti kadastra dati</t>
  </si>
  <si>
    <t xml:space="preserve">Inženierbūves datu deklrācija VZD tiks iesniegta līdz  2025.gada 31.janvārim    </t>
  </si>
  <si>
    <t xml:space="preserve">Inženierbūves datu deklrācija VZD tiks iesniegta līdz  2025.gada 31.janvārim              </t>
  </si>
  <si>
    <t>Daukstu pagasts</t>
  </si>
  <si>
    <t>Beļavas pagasts</t>
  </si>
  <si>
    <t>A100294100001</t>
  </si>
  <si>
    <t>Mālukalni-Zaķīši-Krapa </t>
  </si>
  <si>
    <t>grants </t>
  </si>
  <si>
    <t>A100294100002</t>
  </si>
  <si>
    <t>Krapa-Aizupieši-Gāršas ceļš</t>
  </si>
  <si>
    <t>50480020250001      50480010053</t>
  </si>
  <si>
    <t>A100294100003</t>
  </si>
  <si>
    <t>Madonas ceļš-Krapa</t>
  </si>
  <si>
    <t>50480020257  </t>
  </si>
  <si>
    <t>A100294100004</t>
  </si>
  <si>
    <t>Stari-Blektes-Audīle</t>
  </si>
  <si>
    <t>melnais  </t>
  </si>
  <si>
    <t>50480040294 </t>
  </si>
  <si>
    <t>A100294100005</t>
  </si>
  <si>
    <t>Jaunie kapi-Dzelzceļš</t>
  </si>
  <si>
    <t>B100294100006</t>
  </si>
  <si>
    <t xml:space="preserve"> 92.dzelzceļa km-Elstes </t>
  </si>
  <si>
    <t>B100294100007</t>
  </si>
  <si>
    <t>Elstu dz.pārb.-Melnsalas-85.km dz.pārb.</t>
  </si>
  <si>
    <t xml:space="preserve">50480050080   </t>
  </si>
  <si>
    <t>B100294100008</t>
  </si>
  <si>
    <t>Kapukalns-Melderi-Krapas pietura</t>
  </si>
  <si>
    <t>B100294100009</t>
  </si>
  <si>
    <t xml:space="preserve">Daukstu veikals-Augstsalnieki </t>
  </si>
  <si>
    <t>0,00 </t>
  </si>
  <si>
    <t xml:space="preserve">grants </t>
  </si>
  <si>
    <t>Audīles</t>
  </si>
  <si>
    <t xml:space="preserve">x-668101,      y-329051
</t>
  </si>
  <si>
    <t>Dzelzbetona</t>
  </si>
  <si>
    <t>50480060210   50480060126*</t>
  </si>
  <si>
    <t>B100294100010</t>
  </si>
  <si>
    <t xml:space="preserve">Medņi-Daukstes </t>
  </si>
  <si>
    <t>50480060247</t>
  </si>
  <si>
    <t>B100294100011</t>
  </si>
  <si>
    <t xml:space="preserve">Jansoni-Stūrīši </t>
  </si>
  <si>
    <t>B100294100012</t>
  </si>
  <si>
    <t>Grīvas-Krapas pasts </t>
  </si>
  <si>
    <t>50480020303</t>
  </si>
  <si>
    <t>B100294100013</t>
  </si>
  <si>
    <t>Stari-Veckrimi</t>
  </si>
  <si>
    <t>B100294100014</t>
  </si>
  <si>
    <t xml:space="preserve">Krapa –Skujiņas </t>
  </si>
  <si>
    <t>0,00</t>
  </si>
  <si>
    <t>B100294100015</t>
  </si>
  <si>
    <t>Dēgļi – Blīgznas</t>
  </si>
  <si>
    <t xml:space="preserve"> 0,00 </t>
  </si>
  <si>
    <t>B100294100016</t>
  </si>
  <si>
    <t>Elstu pien.-Dzidrumi-Medņi-Odzenieši</t>
  </si>
  <si>
    <t>bruģis</t>
  </si>
  <si>
    <t>B100294100017</t>
  </si>
  <si>
    <t>Skudras-Viduči-Mālukalni </t>
  </si>
  <si>
    <t>50480030149001</t>
  </si>
  <si>
    <t>B100294100018</t>
  </si>
  <si>
    <t>Mototrases ceļš </t>
  </si>
  <si>
    <t xml:space="preserve">melnais </t>
  </si>
  <si>
    <t>50480020256001</t>
  </si>
  <si>
    <t>B100294100019</t>
  </si>
  <si>
    <t>Elstu pienotava-Priednieki-Mirgas </t>
  </si>
  <si>
    <t>50480030132   50480030161*</t>
  </si>
  <si>
    <t>B100294100020</t>
  </si>
  <si>
    <t>Lejasandži-Mālukalni </t>
  </si>
  <si>
    <t xml:space="preserve">melnais  </t>
  </si>
  <si>
    <t>50480030130</t>
  </si>
  <si>
    <t>B100294100021</t>
  </si>
  <si>
    <t xml:space="preserve">V428   </t>
  </si>
  <si>
    <t>B100294100022</t>
  </si>
  <si>
    <t xml:space="preserve">Gatves-Vīksniņi-Ozoliņi </t>
  </si>
  <si>
    <t>B100294100023</t>
  </si>
  <si>
    <t xml:space="preserve"> 85.km dzelzceļa pārb.-Ušuru ezers </t>
  </si>
  <si>
    <t>50480050091   50480050080   50480030161*</t>
  </si>
  <si>
    <t>B100294100024</t>
  </si>
  <si>
    <t>melnais </t>
  </si>
  <si>
    <t>50480040301 </t>
  </si>
  <si>
    <t>Stari</t>
  </si>
  <si>
    <t>B100294100025</t>
  </si>
  <si>
    <t>Centra iela </t>
  </si>
  <si>
    <t>50480040329  </t>
  </si>
  <si>
    <t>B100294100026</t>
  </si>
  <si>
    <t xml:space="preserve"> Bišu iela </t>
  </si>
  <si>
    <t>B100294100027</t>
  </si>
  <si>
    <t xml:space="preserve">Torņa iela  </t>
  </si>
  <si>
    <t>Daukstes</t>
  </si>
  <si>
    <t>B100294100028</t>
  </si>
  <si>
    <t> Skolas iela</t>
  </si>
  <si>
    <t>B100294100029</t>
  </si>
  <si>
    <t>Parka iela </t>
  </si>
  <si>
    <t>50480020253</t>
  </si>
  <si>
    <t>Krapa</t>
  </si>
  <si>
    <t>C100294100030</t>
  </si>
  <si>
    <t xml:space="preserve">Upatnieku ceļš </t>
  </si>
  <si>
    <t> grants</t>
  </si>
  <si>
    <t>50480020258 </t>
  </si>
  <si>
    <t>C100294100031</t>
  </si>
  <si>
    <t xml:space="preserve">Sīpoliņu ceļš </t>
  </si>
  <si>
    <t>1,04</t>
  </si>
  <si>
    <t>50480020104001</t>
  </si>
  <si>
    <t>C100294100032</t>
  </si>
  <si>
    <t>Vanagi-Simsonu drupas </t>
  </si>
  <si>
    <t>1,41 </t>
  </si>
  <si>
    <t>50480040330002</t>
  </si>
  <si>
    <t>C100294100033</t>
  </si>
  <si>
    <t>Krimu ozols-Kramiņi</t>
  </si>
  <si>
    <t>C100294100034</t>
  </si>
  <si>
    <t>Audīle -Ošupi </t>
  </si>
  <si>
    <t>C100294100035</t>
  </si>
  <si>
    <t>Sāniela </t>
  </si>
  <si>
    <r>
      <t xml:space="preserve">50480060227  </t>
    </r>
    <r>
      <rPr>
        <b/>
        <sz val="11"/>
        <rFont val="Times"/>
        <family val="1"/>
      </rPr>
      <t xml:space="preserve"> </t>
    </r>
    <r>
      <rPr>
        <sz val="11"/>
        <rFont val="Times"/>
        <family val="1"/>
      </rPr>
      <t>50480060196*    50480060069*</t>
    </r>
  </si>
  <si>
    <t xml:space="preserve">Inženierbūves datu deklrācija VZD tiks iesniegta līdz  2025.gada 28.februārim,  tiks aktualizēti kadastra dati   </t>
  </si>
  <si>
    <t xml:space="preserve">Inženierbūves datu deklrācija VZD tiks iesniegta līdz  2025.gada 28.februārim,  tiks aktualizēti kadastra dati    </t>
  </si>
  <si>
    <t>Inženierbūves datu deklrācija VZD tiks iesniegta līdz  2025.gada 28.februārim,  tiks aktualizēti kadastra dati, reģistrēta   zemes vienība  50480020252</t>
  </si>
  <si>
    <t xml:space="preserve">Inženierbūves datu deklrācija VZD tiks iesniegta līdz  2025.gada 28.februārim,  tiks aktualizēti kadastra dati     </t>
  </si>
  <si>
    <t xml:space="preserve">Inženierbūves datu deklrācija VZD tiks iesniegta līdz  2025.gada 28.februārim,  tiks aktualizēti kadastra dati  </t>
  </si>
  <si>
    <t xml:space="preserve">Inženierbūves datu deklrācija VZD tiks iesniegta līdz  2025.gada 28.februārim   </t>
  </si>
  <si>
    <t>Inženierbūves datu deklrācija VZD tiks iesniegta līdz  2025.gada 28.februārim</t>
  </si>
  <si>
    <t xml:space="preserve">Inženierbūves datu deklrācija VZD tiks iesniegta līdz  2025.gada 28.februārim </t>
  </si>
  <si>
    <t>Inženierbūves datu deklrācija VZD tiks iesniegta līdz  2025.gada 28.februārim,  tiks aktualizēti kadastra dati, reģistrēta   zemes vienība 50480030135</t>
  </si>
  <si>
    <t xml:space="preserve">Inženierbūves datu deklrācija VZD tiks iesniegta līdz  2025.gada 28.februārim  </t>
  </si>
  <si>
    <t>A100294200001</t>
  </si>
  <si>
    <t>Ābelskalns-Jaunāres</t>
  </si>
  <si>
    <t xml:space="preserve">50520030165    
</t>
  </si>
  <si>
    <t>Druviena</t>
  </si>
  <si>
    <t xml:space="preserve">50520030165    
50520030227*  
50520030290*  
50520030148*  </t>
  </si>
  <si>
    <t>50520030165    
50520030228*  
50520030218*  50520030148* 50520030272*</t>
  </si>
  <si>
    <t>A100294200002</t>
  </si>
  <si>
    <t>Pamatskola-Jaunauziņas-Ceplīši</t>
  </si>
  <si>
    <t>B100294200003</t>
  </si>
  <si>
    <t>Pamatskola-Jaunāres</t>
  </si>
  <si>
    <t>B100294200004</t>
  </si>
  <si>
    <t>Mežkleivas-Brencīši</t>
  </si>
  <si>
    <t>B100294200005</t>
  </si>
  <si>
    <t>Bites-Silenieki</t>
  </si>
  <si>
    <t>B100294200006</t>
  </si>
  <si>
    <t>Silmaču ceļš</t>
  </si>
  <si>
    <t>B100294200007</t>
  </si>
  <si>
    <t>Pērle-Aldari-Aizvēji-Ziemeļi</t>
  </si>
  <si>
    <t>B100294200008</t>
  </si>
  <si>
    <t>Prēdeļi-Aldari</t>
  </si>
  <si>
    <t>B100294200009</t>
  </si>
  <si>
    <t>Druviena-Tirzieši</t>
  </si>
  <si>
    <t>B100294200010</t>
  </si>
  <si>
    <t>Jaunlaskumi-Tīrumkleivas</t>
  </si>
  <si>
    <t>C100294200011</t>
  </si>
  <si>
    <t>Aizvēji-Zvirgzdiņi</t>
  </si>
  <si>
    <t>C100294200012</t>
  </si>
  <si>
    <t>Jaunāres-Cīrulīši</t>
  </si>
  <si>
    <t>C100294200013</t>
  </si>
  <si>
    <t>Jaunauziņas-Attīrīšanas</t>
  </si>
  <si>
    <r>
      <t xml:space="preserve">50520030292  </t>
    </r>
    <r>
      <rPr>
        <sz val="11"/>
        <rFont val="Times"/>
        <family val="1"/>
      </rPr>
      <t xml:space="preserve">  50520030193*</t>
    </r>
  </si>
  <si>
    <t>Inženierbūves datu deklrācija VZD tiks iesniegta līdz  2025.gada 31.martam</t>
  </si>
  <si>
    <t xml:space="preserve">Inženierbūves datu deklrācija VZD tiks iesniegta līdz  2025.gada 31.martam </t>
  </si>
  <si>
    <t xml:space="preserve">Inženierbūves datu deklrācija VZD tiks iesniegta līdz  2025.gada 31.martam   </t>
  </si>
  <si>
    <t xml:space="preserve">Inženierbūves datu deklrācija VZD tiks iesniegta līdz  2025.gada 31.martam  </t>
  </si>
  <si>
    <t xml:space="preserve">Inženierbūves datu deklrācija VZD tiks iesniegta līdz  2025.gada 31.martam    </t>
  </si>
  <si>
    <t>Galgauska</t>
  </si>
  <si>
    <t>A100294300001</t>
  </si>
  <si>
    <t>V439</t>
  </si>
  <si>
    <t>B100294300002</t>
  </si>
  <si>
    <t>Rimstavas-Pamati</t>
  </si>
  <si>
    <t>Rimstavas</t>
  </si>
  <si>
    <t>B100294300003</t>
  </si>
  <si>
    <t>Muiža-Žvirkalne</t>
  </si>
  <si>
    <t>B100294300004</t>
  </si>
  <si>
    <t>Tirzas stacija-Zeltiņi</t>
  </si>
  <si>
    <t>Gosupītes tilts</t>
  </si>
  <si>
    <t>x-652143,        y-340090</t>
  </si>
  <si>
    <t>metāls+koks</t>
  </si>
  <si>
    <t>B100294300005</t>
  </si>
  <si>
    <t>Reiņi-Vietas</t>
  </si>
  <si>
    <t>Vijatas tilts</t>
  </si>
  <si>
    <t>x-654424,        y-339325</t>
  </si>
  <si>
    <t>koks</t>
  </si>
  <si>
    <t>B100294300006</t>
  </si>
  <si>
    <t>Rītiņi-Pārbrauktuve</t>
  </si>
  <si>
    <t>B100294300007</t>
  </si>
  <si>
    <t>Galgauska-Zemītes-Lielkaļi</t>
  </si>
  <si>
    <t>B100294300008</t>
  </si>
  <si>
    <t>Pumpuri-Jaunāmuiža</t>
  </si>
  <si>
    <t>B100294300009</t>
  </si>
  <si>
    <t>Dzeņi-Laimiņi-Kamalda</t>
  </si>
  <si>
    <t>B100294300010</t>
  </si>
  <si>
    <t>Vāverītes-Tirzas tilts</t>
  </si>
  <si>
    <t>B100294300011</t>
  </si>
  <si>
    <t>Ozoliņi-Božas</t>
  </si>
  <si>
    <t>B100294300012</t>
  </si>
  <si>
    <t>Galgauska-Brūklenāji</t>
  </si>
  <si>
    <t xml:space="preserve"> 50560040230007    50560040043008  </t>
  </si>
  <si>
    <t>B100294300013</t>
  </si>
  <si>
    <t>V428</t>
  </si>
  <si>
    <t>B100294300014</t>
  </si>
  <si>
    <t>Lejas iela</t>
  </si>
  <si>
    <t>B100294300015</t>
  </si>
  <si>
    <t>Veišu iela</t>
  </si>
  <si>
    <t>B100294300016</t>
  </si>
  <si>
    <t>B100294300017</t>
  </si>
  <si>
    <t>Līkā iela</t>
  </si>
  <si>
    <t>B100294300018</t>
  </si>
  <si>
    <t>Rimstavu iela</t>
  </si>
  <si>
    <t>C100294300019</t>
  </si>
  <si>
    <t>Žuburi-Austrumi</t>
  </si>
  <si>
    <t>C100294300020</t>
  </si>
  <si>
    <t>Ceļš uz kapiem</t>
  </si>
  <si>
    <t>C100294300021</t>
  </si>
  <si>
    <t>Sīļi-Pamati</t>
  </si>
  <si>
    <t>C100294300022</t>
  </si>
  <si>
    <t>Lāči-Malieši</t>
  </si>
  <si>
    <t>C100294300023</t>
  </si>
  <si>
    <t>Dzeņi-Kamalda</t>
  </si>
  <si>
    <t>C100294300024</t>
  </si>
  <si>
    <t>Zemītes-Lielpurvi</t>
  </si>
  <si>
    <t>C100294300025</t>
  </si>
  <si>
    <t>Galgauska-Dzelzceļa stacija</t>
  </si>
  <si>
    <t>C100294300026</t>
  </si>
  <si>
    <t>Priednieki-Vietas</t>
  </si>
  <si>
    <t>C100294300027</t>
  </si>
  <si>
    <t>Ceļš uz Eglājiem</t>
  </si>
  <si>
    <t>C100294300028</t>
  </si>
  <si>
    <t>Ceļš uz Skalbēm</t>
  </si>
  <si>
    <t>C100294300029</t>
  </si>
  <si>
    <t>Priednieki-Celmiņi</t>
  </si>
  <si>
    <t>C100294300030</t>
  </si>
  <si>
    <t>Skolas iela</t>
  </si>
  <si>
    <t xml:space="preserve">Inženierbūves datu deklrācija VZD tiks iesniegta līdz  2025.gada 31.martam     </t>
  </si>
  <si>
    <t>Jaungulbene</t>
  </si>
  <si>
    <t>A100294400001</t>
  </si>
  <si>
    <t>Gulbītis-Indrāni</t>
  </si>
  <si>
    <t>A100294400002</t>
  </si>
  <si>
    <t>Imantas-Jaungulbene</t>
  </si>
  <si>
    <t>A100294400003</t>
  </si>
  <si>
    <t>Ušuru ceļš-Jaungulbene</t>
  </si>
  <si>
    <t>B100294400004</t>
  </si>
  <si>
    <t>Kazāki-Pauri</t>
  </si>
  <si>
    <t>B100294400005</t>
  </si>
  <si>
    <t>Lembi-Jaunagrumi</t>
  </si>
  <si>
    <t>B100294400006</t>
  </si>
  <si>
    <t>Mierakalns-Zaķakājas</t>
  </si>
  <si>
    <t>B100294400007</t>
  </si>
  <si>
    <t>Obrova-Jaunstāmeri</t>
  </si>
  <si>
    <t>B100294400008</t>
  </si>
  <si>
    <t>Jaunstāmeri-Doktas</t>
  </si>
  <si>
    <t>B100294400009</t>
  </si>
  <si>
    <t>Vēveri-Sveķu skola</t>
  </si>
  <si>
    <t>B100294400010</t>
  </si>
  <si>
    <t>Kaipi-Liede</t>
  </si>
  <si>
    <t>Liedes tilts</t>
  </si>
  <si>
    <t>x-654374,
y-325906</t>
  </si>
  <si>
    <t>dzelzsbetons</t>
  </si>
  <si>
    <t>B100294400011</t>
  </si>
  <si>
    <t>Austrumi-Sēlieši</t>
  </si>
  <si>
    <t>B100294400012</t>
  </si>
  <si>
    <t>Aduliena-Liepas</t>
  </si>
  <si>
    <t>B100294400013</t>
  </si>
  <si>
    <t>Pīlādži-Tūjas</t>
  </si>
  <si>
    <t>B100294400014</t>
  </si>
  <si>
    <t>Gulbītis-Kraujas</t>
  </si>
  <si>
    <t>B100294400015</t>
  </si>
  <si>
    <t>Tūju fermas ceļš</t>
  </si>
  <si>
    <t>B100294400016</t>
  </si>
  <si>
    <t>Dambīši-Siladzirnavas</t>
  </si>
  <si>
    <t>B100294400017</t>
  </si>
  <si>
    <t>Videnieki-Viesturi</t>
  </si>
  <si>
    <t>50600070110001    50600070094**   
50600070014**  
50600070105**</t>
  </si>
  <si>
    <t>B100294400018</t>
  </si>
  <si>
    <t>V431</t>
  </si>
  <si>
    <t>B100294400019</t>
  </si>
  <si>
    <t>B100294400020</t>
  </si>
  <si>
    <t>Baznīcas iela</t>
  </si>
  <si>
    <t>B100294400021</t>
  </si>
  <si>
    <t>B100294400022</t>
  </si>
  <si>
    <t>B100294400023</t>
  </si>
  <si>
    <t>B100294400024</t>
  </si>
  <si>
    <t>Tirgus iela</t>
  </si>
  <si>
    <t>50600040279   50600040412**  50600040413**</t>
  </si>
  <si>
    <t>B100294400025</t>
  </si>
  <si>
    <t>Vārpiņu iela</t>
  </si>
  <si>
    <t>Gulbītis</t>
  </si>
  <si>
    <t>C100294400026</t>
  </si>
  <si>
    <t>Vecais Madonas ceļš</t>
  </si>
  <si>
    <t>C100294400027</t>
  </si>
  <si>
    <t>Silalauzas-Kalniņi</t>
  </si>
  <si>
    <t>C100294400028</t>
  </si>
  <si>
    <t>Internāts-Gobas</t>
  </si>
  <si>
    <t>C100294400029</t>
  </si>
  <si>
    <t>C100294400030</t>
  </si>
  <si>
    <t xml:space="preserve">Inženierbūves datu deklrācija VZD tiks iesniegta līdz  2025.gada 30.aprīlim    </t>
  </si>
  <si>
    <t xml:space="preserve">Inženierbūves datu deklrācija VZD tiks iesniegta līdz  2025.gada 30.aprīlim   </t>
  </si>
  <si>
    <t xml:space="preserve">Inženierbūves datu deklrācija VZD tiks iesniegta līdz  2025.gada 30.aprīlim     </t>
  </si>
  <si>
    <t xml:space="preserve">Inženierbūves datu deklrācija VZD tiks iesniegta līdz  2025.gada 30.aprīlim  </t>
  </si>
  <si>
    <t xml:space="preserve">Inženierbūves datu deklrācija VZD tiks iesniegta līdz  2025.gada 30.aprīlim      </t>
  </si>
  <si>
    <t xml:space="preserve">Inženierbūves datu deklrācija VZD tiks iesniegta līdz  2025.gada 30.aprīlim       </t>
  </si>
  <si>
    <t>Lejasciems</t>
  </si>
  <si>
    <t>Mulcupes-Vizbulītes</t>
  </si>
  <si>
    <t>Lembupe-Ledupe</t>
  </si>
  <si>
    <t>Zvārtavi-Andriņi</t>
  </si>
  <si>
    <t>A100294500004</t>
  </si>
  <si>
    <t>Kapsētas Ceļš</t>
  </si>
  <si>
    <t>A100294500005</t>
  </si>
  <si>
    <t>Sinole-Gaujas tilts c.Šķūneniekiem</t>
  </si>
  <si>
    <t>A100294500006</t>
  </si>
  <si>
    <t>Menģele-Šoseja P27</t>
  </si>
  <si>
    <t>A100294500007</t>
  </si>
  <si>
    <t>Šoseja P34-Ratenieki</t>
  </si>
  <si>
    <t>A100294500008</t>
  </si>
  <si>
    <t>Veri-Jānuži</t>
  </si>
  <si>
    <t>B100294500009</t>
  </si>
  <si>
    <t>Jaundaņumārki-Cieskalni</t>
  </si>
  <si>
    <t>B100294500010</t>
  </si>
  <si>
    <t>Salaki-Mērupe</t>
  </si>
  <si>
    <t>B100294500011</t>
  </si>
  <si>
    <t>Mulcupes-Grimnauži</t>
  </si>
  <si>
    <t>B100294500012</t>
  </si>
  <si>
    <t>Līči-Jaunbebrupi</t>
  </si>
  <si>
    <t>50640090138  50640090007*   50640090031*</t>
  </si>
  <si>
    <t>B100294500013</t>
  </si>
  <si>
    <t>Svārbe-Aizpurve</t>
  </si>
  <si>
    <t>B100294500014</t>
  </si>
  <si>
    <t>Lapati-Ramapurvs</t>
  </si>
  <si>
    <t>B100294500015</t>
  </si>
  <si>
    <t>Apši-Upītes</t>
  </si>
  <si>
    <t>B100294500016</t>
  </si>
  <si>
    <t>Zvārtavi-Mauriņi</t>
  </si>
  <si>
    <t>B100294500017</t>
  </si>
  <si>
    <t>Gārša-Cepurkalni</t>
  </si>
  <si>
    <t>B100294500018</t>
  </si>
  <si>
    <t>Upmaļi-Dambakalns</t>
  </si>
  <si>
    <t>B100294500019</t>
  </si>
  <si>
    <t>Sinole-Krāces</t>
  </si>
  <si>
    <t>B100294500020</t>
  </si>
  <si>
    <t>Rožukalns -Vītiņi</t>
  </si>
  <si>
    <t>B100294500021</t>
  </si>
  <si>
    <t>Podnieki-Bārīši</t>
  </si>
  <si>
    <t>B100294500022</t>
  </si>
  <si>
    <t>Silavas-Melnalkšņi</t>
  </si>
  <si>
    <t>B100294500023</t>
  </si>
  <si>
    <t>Šoseja P34-Miķītes</t>
  </si>
  <si>
    <t>B100294500024</t>
  </si>
  <si>
    <t>Bozemnieki-Pincikājas</t>
  </si>
  <si>
    <t>B100294500025</t>
  </si>
  <si>
    <t>Umari-Krampani</t>
  </si>
  <si>
    <t>B100294500026</t>
  </si>
  <si>
    <t>Ozoli-Palata</t>
  </si>
  <si>
    <t>B100294500027</t>
  </si>
  <si>
    <t>Veri-Jānužu kaltes</t>
  </si>
  <si>
    <t>B200294500028</t>
  </si>
  <si>
    <t>Cepurītes-Latvasas</t>
  </si>
  <si>
    <t>B100294500029</t>
  </si>
  <si>
    <t>Tirzas iela</t>
  </si>
  <si>
    <t>B100294500030</t>
  </si>
  <si>
    <t>Dārza iela</t>
  </si>
  <si>
    <t>B100294500031</t>
  </si>
  <si>
    <t>Rūpnieku iela</t>
  </si>
  <si>
    <t>B100294500032</t>
  </si>
  <si>
    <t>Imantas iela</t>
  </si>
  <si>
    <t>B100294500033</t>
  </si>
  <si>
    <t>A.Sakses iela</t>
  </si>
  <si>
    <t>B100294500034</t>
  </si>
  <si>
    <t>B100294500035</t>
  </si>
  <si>
    <t>B100294500036</t>
  </si>
  <si>
    <t>Krasta iela</t>
  </si>
  <si>
    <t>B100294500037</t>
  </si>
  <si>
    <t>B100294500038</t>
  </si>
  <si>
    <t>Kalēju iela</t>
  </si>
  <si>
    <t>50640120395</t>
  </si>
  <si>
    <t>B100294500039</t>
  </si>
  <si>
    <t>Rīgas iela</t>
  </si>
  <si>
    <t>C100294500040</t>
  </si>
  <si>
    <t>Šoseja P34-Estrāde</t>
  </si>
  <si>
    <t>C100294500041</t>
  </si>
  <si>
    <t>Bozemnieki-Olekši</t>
  </si>
  <si>
    <t>C100294500042</t>
  </si>
  <si>
    <t>Bozemnieki-Krampani</t>
  </si>
  <si>
    <t>C100294500043</t>
  </si>
  <si>
    <t>Madaras-Ozoli</t>
  </si>
  <si>
    <t>C100294500044</t>
  </si>
  <si>
    <t>Cepļi-Kilpani</t>
  </si>
  <si>
    <t>50640050271     50640050068*
50640050097* 50640050169*  50640050165* 
50640050075*</t>
  </si>
  <si>
    <t>C100294500045</t>
  </si>
  <si>
    <t>Līča iela</t>
  </si>
  <si>
    <t>C100294500046</t>
  </si>
  <si>
    <r>
      <rPr>
        <sz val="11"/>
        <rFont val="Times"/>
        <family val="1"/>
      </rPr>
      <t>A</t>
    </r>
    <r>
      <rPr>
        <sz val="11"/>
        <color theme="1"/>
        <rFont val="Times"/>
        <family val="1"/>
      </rPr>
      <t>100294500001</t>
    </r>
  </si>
  <si>
    <r>
      <rPr>
        <sz val="11"/>
        <rFont val="Times"/>
        <family val="1"/>
      </rPr>
      <t>A</t>
    </r>
    <r>
      <rPr>
        <sz val="11"/>
        <color theme="1"/>
        <rFont val="Times"/>
        <family val="1"/>
      </rPr>
      <t>100294500002</t>
    </r>
  </si>
  <si>
    <r>
      <rPr>
        <sz val="11"/>
        <rFont val="Times"/>
        <family val="1"/>
      </rPr>
      <t>A</t>
    </r>
    <r>
      <rPr>
        <sz val="11"/>
        <color theme="1"/>
        <rFont val="Times"/>
        <family val="1"/>
      </rPr>
      <t>100294500003</t>
    </r>
  </si>
  <si>
    <t>Inženierbūves datu deklrācija VZD tiks iesniegta līdz  2025.gada 31.maijam</t>
  </si>
  <si>
    <t xml:space="preserve">Inženierbūves datu deklrācija VZD tiks iesniegta līdz  2025.gada 31.maijam   </t>
  </si>
  <si>
    <t xml:space="preserve">Inženierbūves datu deklrācija VZD tiks iesniegta līdz  2025.gada 31.maijam  </t>
  </si>
  <si>
    <t xml:space="preserve">Inženierbūves datu deklrācija VZD tiks iesniegta līdz  2025.gada 31.maijam, tiks aktualizēti kadastra dati  </t>
  </si>
  <si>
    <t xml:space="preserve">Inženierbūves datu deklrācija VZD tiks iesniegta līdz  2025.gada 31.maijam    </t>
  </si>
  <si>
    <t xml:space="preserve"> Inženierbūves datu deklrācija VZD tiks iesniegta līdz  2025.gada 31.maijam   </t>
  </si>
  <si>
    <t xml:space="preserve">Inženierbūves datu deklrācija VZD tiks iesniegta līdz  2025.gada 31.maijam     </t>
  </si>
  <si>
    <t xml:space="preserve">Inženierbūves datu deklrācija VZD tiks iesniegta līdz  2025.gada 30.jūnijam     </t>
  </si>
  <si>
    <t xml:space="preserve">Inženierbūves datu deklrācija VZD tiks iesniegta līdz  2025.gada 30.jūnijam      </t>
  </si>
  <si>
    <t xml:space="preserve">Inženierbūves datu deklrācija VZD tiks iesniegta līdz  2025.gada 30.jūnijam       </t>
  </si>
  <si>
    <t xml:space="preserve">Inženierbūves datu deklrācija VZD tiks iesniegta līdz  2025.gada 30.jūnijam, tiks aktualizēti kadastra dati       </t>
  </si>
  <si>
    <t>Litene</t>
  </si>
  <si>
    <t>B100294600001</t>
  </si>
  <si>
    <t>Litene-Līcīši</t>
  </si>
  <si>
    <t>B100294600002</t>
  </si>
  <si>
    <t>Litenes stacija-Sopuļi-Jaunsilenieki</t>
  </si>
  <si>
    <t>B100294600003</t>
  </si>
  <si>
    <t>Kordona-Sils-Silmalas</t>
  </si>
  <si>
    <t>50680050153   50680070037008   50680050143*</t>
  </si>
  <si>
    <t>B100294600004</t>
  </si>
  <si>
    <t>Kordona- Aurova</t>
  </si>
  <si>
    <t>50680050151001    50680050200*</t>
  </si>
  <si>
    <t>B100294600005</t>
  </si>
  <si>
    <t>Slāvieši- Ezermalas</t>
  </si>
  <si>
    <t>50680060175001</t>
  </si>
  <si>
    <t>B100294600006</t>
  </si>
  <si>
    <t>Svilti-Mieriņi</t>
  </si>
  <si>
    <t>50680060181001</t>
  </si>
  <si>
    <t>B100294600007</t>
  </si>
  <si>
    <t>Sopuļi-Monte-Jaunsilenieki</t>
  </si>
  <si>
    <t>Mugurupes tilts</t>
  </si>
  <si>
    <t>x-336539
y-676944</t>
  </si>
  <si>
    <t>50680060176001</t>
  </si>
  <si>
    <t>B100294600008</t>
  </si>
  <si>
    <t>Elstu ceļš</t>
  </si>
  <si>
    <t>50680010117     50680010117001</t>
  </si>
  <si>
    <t>B100294600009</t>
  </si>
  <si>
    <t>Vecais ceļš- Egles</t>
  </si>
  <si>
    <t>50680040289001   50680040189*  50680040069*</t>
  </si>
  <si>
    <t>B100294600010</t>
  </si>
  <si>
    <t>Vārpiņas-Villes-Aurova</t>
  </si>
  <si>
    <t>50680050028001</t>
  </si>
  <si>
    <t>B100294600011</t>
  </si>
  <si>
    <t>Ķirši - Virzas</t>
  </si>
  <si>
    <t>50680050074006</t>
  </si>
  <si>
    <t>B100294600012</t>
  </si>
  <si>
    <t>Vecais Balvu ceļš</t>
  </si>
  <si>
    <t>50680050152</t>
  </si>
  <si>
    <t>B100294600013</t>
  </si>
  <si>
    <t>Skujenieki - Zāģernieki</t>
  </si>
  <si>
    <t>50680010115001</t>
  </si>
  <si>
    <t>B100294600014</t>
  </si>
  <si>
    <t>Lešķi- Laiviņas</t>
  </si>
  <si>
    <t>50680060139017</t>
  </si>
  <si>
    <t>B100294600015</t>
  </si>
  <si>
    <t>Vecsprukuļi- Strautiņi</t>
  </si>
  <si>
    <t>50680020037007</t>
  </si>
  <si>
    <t>B100294600016</t>
  </si>
  <si>
    <t>Dzelzceļa pārbrauktuve- Sāmsalas</t>
  </si>
  <si>
    <t>50680070053</t>
  </si>
  <si>
    <t>B100294600017</t>
  </si>
  <si>
    <t>Oliņu ceļš</t>
  </si>
  <si>
    <t>50680050017006</t>
  </si>
  <si>
    <t>B100294600018</t>
  </si>
  <si>
    <t>Vārpiņu krustojums-Priednieki</t>
  </si>
  <si>
    <t>50680050071008</t>
  </si>
  <si>
    <t>B100294600019</t>
  </si>
  <si>
    <t>Alūksnes ceļš-Birzmaļi</t>
  </si>
  <si>
    <t>50680040461001</t>
  </si>
  <si>
    <t>B100294600020</t>
  </si>
  <si>
    <t>Kūšalas-Ezerkalns-Kalnapunkti-Induļi</t>
  </si>
  <si>
    <t>50680060167001</t>
  </si>
  <si>
    <t>B100294600021</t>
  </si>
  <si>
    <t>Monte - Lugaži</t>
  </si>
  <si>
    <t>50680060134001</t>
  </si>
  <si>
    <t>B100294600022</t>
  </si>
  <si>
    <t>Lugaži- Jaunošmales</t>
  </si>
  <si>
    <t>50680060150005</t>
  </si>
  <si>
    <t>B100294600023</t>
  </si>
  <si>
    <t>Jaunsilenieki- Mugurupes</t>
  </si>
  <si>
    <t>50680060205
50680060206</t>
  </si>
  <si>
    <t>B100294600024</t>
  </si>
  <si>
    <t>Dāmaņi - Ezermalas</t>
  </si>
  <si>
    <t>50680040207001 50680040389*    
50680060173*  50680060023*
50680060041*</t>
  </si>
  <si>
    <t>B100294600025</t>
  </si>
  <si>
    <t>Aurova- Dobkalni</t>
  </si>
  <si>
    <t>50680030019008</t>
  </si>
  <si>
    <t>B100294600026</t>
  </si>
  <si>
    <t>Dzirnkalns- Ganības</t>
  </si>
  <si>
    <t>50680050162001</t>
  </si>
  <si>
    <t>B100294600027</t>
  </si>
  <si>
    <t>Vārpiņu krustojums- Zaķaploki</t>
  </si>
  <si>
    <t>50680050093007</t>
  </si>
  <si>
    <t>B100294600028</t>
  </si>
  <si>
    <t>Cemeri- Asari</t>
  </si>
  <si>
    <t>50680060182001</t>
  </si>
  <si>
    <t>B100294600029</t>
  </si>
  <si>
    <t>B100294600030</t>
  </si>
  <si>
    <t>Sprukuļi- Zvirgzdiņi</t>
  </si>
  <si>
    <t>50680020038003</t>
  </si>
  <si>
    <t>B100294600031</t>
  </si>
  <si>
    <t>Grīvas- Silenieki- Stradu pagasts</t>
  </si>
  <si>
    <t>50680080047002</t>
  </si>
  <si>
    <t>B100294600032</t>
  </si>
  <si>
    <t>Salas-Purviņi</t>
  </si>
  <si>
    <t>50680060046002</t>
  </si>
  <si>
    <t>B100294600033</t>
  </si>
  <si>
    <t>Kaudzītes-Kamenes</t>
  </si>
  <si>
    <t>50680060093001</t>
  </si>
  <si>
    <t>B100294600034</t>
  </si>
  <si>
    <t>Vilkumuižas ceļš</t>
  </si>
  <si>
    <t>50680040029001</t>
  </si>
  <si>
    <t>B100294600035</t>
  </si>
  <si>
    <t>Kūdrāji- Asniņi</t>
  </si>
  <si>
    <t>50680010192</t>
  </si>
  <si>
    <t>B100294600036</t>
  </si>
  <si>
    <t>B100294600037</t>
  </si>
  <si>
    <t>Pededzes iela</t>
  </si>
  <si>
    <t>B100294600038</t>
  </si>
  <si>
    <t>Jaunlitenes iela</t>
  </si>
  <si>
    <t>B100294600039</t>
  </si>
  <si>
    <t>Klusā iela</t>
  </si>
  <si>
    <t>B100294600040</t>
  </si>
  <si>
    <t>Balvu iela</t>
  </si>
  <si>
    <t>Silavas iela</t>
  </si>
  <si>
    <t>C100294600042</t>
  </si>
  <si>
    <t>Pērkoni- Mazpērkoni</t>
  </si>
  <si>
    <t>50680060116005</t>
  </si>
  <si>
    <t>C100294600043</t>
  </si>
  <si>
    <t>Zāģernieki - Magones</t>
  </si>
  <si>
    <t>50680020078</t>
  </si>
  <si>
    <t>C100294600044</t>
  </si>
  <si>
    <t>Fabrikas- Elksnīši</t>
  </si>
  <si>
    <t>50680040413008</t>
  </si>
  <si>
    <t>Ķirši- Priednieki</t>
  </si>
  <si>
    <t>50680050003003</t>
  </si>
  <si>
    <t>Ozolkrasti - Pededznieki</t>
  </si>
  <si>
    <t>50680030017001</t>
  </si>
  <si>
    <t>C100294600047</t>
  </si>
  <si>
    <t>Oliņi- Parks</t>
  </si>
  <si>
    <t>50680050044012</t>
  </si>
  <si>
    <t>C100294600048</t>
  </si>
  <si>
    <t>Jaundāmaņi- Salenieku purvs</t>
  </si>
  <si>
    <t>50680010116001   50680010116</t>
  </si>
  <si>
    <t>betona plāksnes</t>
  </si>
  <si>
    <t>C100294600049</t>
  </si>
  <si>
    <t xml:space="preserve">Grantskalni-Attīrīšanas iekārtas </t>
  </si>
  <si>
    <t>50680040348005</t>
  </si>
  <si>
    <t>C100294600050</t>
  </si>
  <si>
    <t>Salmiņi- Mucenieki</t>
  </si>
  <si>
    <t>50680020047005</t>
  </si>
  <si>
    <t>C100294600051</t>
  </si>
  <si>
    <t>Mierkalni- Dīķīši</t>
  </si>
  <si>
    <t>50680040502001</t>
  </si>
  <si>
    <t>C100294600052</t>
  </si>
  <si>
    <t>Pievedceļš Jaunsileniekiem</t>
  </si>
  <si>
    <t>50680060128001</t>
  </si>
  <si>
    <t>C100294600053</t>
  </si>
  <si>
    <t>Ancuļi- Mežmāja</t>
  </si>
  <si>
    <t>50680010019008</t>
  </si>
  <si>
    <t>C100294600054</t>
  </si>
  <si>
    <t>50680040369002   50680040507</t>
  </si>
  <si>
    <t>C100294600055</t>
  </si>
  <si>
    <t>Lauku iela</t>
  </si>
  <si>
    <t>C100294600056</t>
  </si>
  <si>
    <t>Pagastmājas  iela</t>
  </si>
  <si>
    <t>50680040130001   
50680040130</t>
  </si>
  <si>
    <t>C100294600057</t>
  </si>
  <si>
    <t>Graudu iela</t>
  </si>
  <si>
    <t>C100294600058</t>
  </si>
  <si>
    <t>C100294600059</t>
  </si>
  <si>
    <t>C100294600060</t>
  </si>
  <si>
    <t xml:space="preserve">Parka iela </t>
  </si>
  <si>
    <t>C100294600061</t>
  </si>
  <si>
    <t xml:space="preserve">Avotiņu iela </t>
  </si>
  <si>
    <t xml:space="preserve">Inženierbūves datu deklrācija VZD tiks iesniegta līdz  2025.gada 30.jūnijam  Reģistrēt visu ceļu kā inženierbūvi. Pa vidu valstij piederīga zeme (50680050143).    </t>
  </si>
  <si>
    <t xml:space="preserve">Inženierbūves datu deklrācija VZD tiks iesniegta līdz  2025.gada 30.jūnijam.Reģistrēt inženierbūvi, Iet pa citu zemi.       </t>
  </si>
  <si>
    <t xml:space="preserve">Inženierbūves datu deklrācija VZD tiks iesniegta līdz  2025.gada 30.jūnijam.Reģistrēt inženierbūvi, Iet pa citu zemi.      </t>
  </si>
  <si>
    <t xml:space="preserve">Inženierbūves datu deklrācija VZD tiks iesniegta līdz  2025.gada 30.jūnijam        </t>
  </si>
  <si>
    <t>Orto foto nesakrīt,  precizēs kadastru</t>
  </si>
  <si>
    <t>Aktualizēt kadastru, Orto foto nesakrīt</t>
  </si>
  <si>
    <t xml:space="preserve">Inženierbūves datu deklrācija VZD tiks iesniegta līdz  2025.gada 30.jūnijam.Aktualizēt kadastru, Orto foto nesakrīt      </t>
  </si>
  <si>
    <t xml:space="preserve">Inženierbūves datu deklrācija VZD tiks iesniegta līdz  2025.gada 30.jūnijam    </t>
  </si>
  <si>
    <t>Zeltiņu iela</t>
  </si>
  <si>
    <t>50680040099,
50680040130</t>
  </si>
  <si>
    <t>A100294800001</t>
  </si>
  <si>
    <t xml:space="preserve"> Siltais-Ušuri</t>
  </si>
  <si>
    <t>A100294800002</t>
  </si>
  <si>
    <t xml:space="preserve"> Siltais-Liedupes</t>
  </si>
  <si>
    <t>50760010150001   50760010143  50760010131*</t>
  </si>
  <si>
    <t>A100294800003</t>
  </si>
  <si>
    <t xml:space="preserve"> Liedupes-Rožkalni</t>
  </si>
  <si>
    <t>50760010144   50760010131*</t>
  </si>
  <si>
    <t>A100294800004</t>
  </si>
  <si>
    <t>Dravenieki-Lapši</t>
  </si>
  <si>
    <t>A100294800005</t>
  </si>
  <si>
    <t>Lapši-Ušuri</t>
  </si>
  <si>
    <t>A200294800006</t>
  </si>
  <si>
    <t>Līgo muiža-Dzelzavas robeža</t>
  </si>
  <si>
    <t>50760030205001</t>
  </si>
  <si>
    <t>B100294800007</t>
  </si>
  <si>
    <t>Varītes-Vecezeriņi</t>
  </si>
  <si>
    <t>B100294800008</t>
  </si>
  <si>
    <t>Stukmaņi- Jaunasarupji-Roznieki</t>
  </si>
  <si>
    <t>50760030218001    50760030024*   50760020048*  
50760020033*</t>
  </si>
  <si>
    <t>B100294800009</t>
  </si>
  <si>
    <t>Ceriņi-Jaunrozes</t>
  </si>
  <si>
    <t>50760010142001</t>
  </si>
  <si>
    <t>B100294800010</t>
  </si>
  <si>
    <t>Uplejas-Jaunāmuiža</t>
  </si>
  <si>
    <t>B100294800011</t>
  </si>
  <si>
    <t>Stukmaņi-Eļmi</t>
  </si>
  <si>
    <t xml:space="preserve">50760030204  50760030075*  </t>
  </si>
  <si>
    <t>B100294800012</t>
  </si>
  <si>
    <t>Jāņukalns-Srautnieki-Krasta 20</t>
  </si>
  <si>
    <t>50760030245001</t>
  </si>
  <si>
    <t>Līgo</t>
  </si>
  <si>
    <t>B100294800013</t>
  </si>
  <si>
    <t>B100294800014</t>
  </si>
  <si>
    <t>Līvānu iela</t>
  </si>
  <si>
    <t xml:space="preserve">Līgo    </t>
  </si>
  <si>
    <t>B100294800015</t>
  </si>
  <si>
    <t>B100294800016</t>
  </si>
  <si>
    <t>Vītolu iela</t>
  </si>
  <si>
    <t>B100294800017</t>
  </si>
  <si>
    <t>B100294800018</t>
  </si>
  <si>
    <t>C100294800019</t>
  </si>
  <si>
    <t>Dravenieki-Ielejas</t>
  </si>
  <si>
    <t>C100294800020</t>
  </si>
  <si>
    <t>Jasmīni-Stradi</t>
  </si>
  <si>
    <t>C100294800021</t>
  </si>
  <si>
    <t>Ērgļi-Auzāni</t>
  </si>
  <si>
    <t>C100294800022</t>
  </si>
  <si>
    <t>Riesti-Podziņas</t>
  </si>
  <si>
    <t>C100294800023</t>
  </si>
  <si>
    <t>Jaunāmuiža-Plēsums</t>
  </si>
  <si>
    <t xml:space="preserve">Inženierbūves datu deklrācija VZD tiks iesniegta līdz  2025.gada 31.jūlijam  </t>
  </si>
  <si>
    <t xml:space="preserve">Inženierbūves datu deklrācija VZD tiks iesniegta līdz  2025.gada 31.jūlijam    </t>
  </si>
  <si>
    <t xml:space="preserve">Inženierbūves datu deklrācija VZD tiks iesniegta līdz  2025.gada 31.jūlijam   </t>
  </si>
  <si>
    <t xml:space="preserve">Inženierbūves datu deklrācija VZD tiks iesniegta līdz  2025.gada 31.jūlijam </t>
  </si>
  <si>
    <t>Kaltes ceļš</t>
  </si>
  <si>
    <t>C100294800024</t>
  </si>
  <si>
    <t>50760030178*     50760030297*      50760030244*    50760030156*     50760030120*</t>
  </si>
  <si>
    <t>Lizums</t>
  </si>
  <si>
    <t>A100294700001</t>
  </si>
  <si>
    <t>Ražotāji-Grūšļi-Censoņi-Kalniņi</t>
  </si>
  <si>
    <t>A100294700002</t>
  </si>
  <si>
    <t xml:space="preserve">Kalēji-Mežāres-Elstes-Taures </t>
  </si>
  <si>
    <t>A100294700003</t>
  </si>
  <si>
    <t xml:space="preserve">Velēna-Grimnauži-Līkās priedes </t>
  </si>
  <si>
    <t>A100294700004</t>
  </si>
  <si>
    <t xml:space="preserve">Internāts-Mārtiņi </t>
  </si>
  <si>
    <t>B100294700005</t>
  </si>
  <si>
    <t>Silenieki-Podnieki-Velēnmuiža-Grūšļi</t>
  </si>
  <si>
    <t>B100294700006</t>
  </si>
  <si>
    <t xml:space="preserve">Rīdūži- Strēbeles- Rankas pag.rob. </t>
  </si>
  <si>
    <t>B100294700007</t>
  </si>
  <si>
    <t xml:space="preserve">Lizums-Kalēji-Avoti </t>
  </si>
  <si>
    <t>B100294700008</t>
  </si>
  <si>
    <t>Rublēni-Pieti</t>
  </si>
  <si>
    <t>B100294700009</t>
  </si>
  <si>
    <t xml:space="preserve">Melderi-Grauži-Vinķeles </t>
  </si>
  <si>
    <t>B100294700010</t>
  </si>
  <si>
    <t xml:space="preserve">Velēnmuiža-Augstie kalni-Draudzes skola </t>
  </si>
  <si>
    <t>B100294700011</t>
  </si>
  <si>
    <t xml:space="preserve">Kalēji-Kolanģi-Melderi </t>
  </si>
  <si>
    <t>B100294700012</t>
  </si>
  <si>
    <t xml:space="preserve">Velēna-Draudzesskola </t>
  </si>
  <si>
    <t>B100294700013</t>
  </si>
  <si>
    <t xml:space="preserve">Mežāres-Smilškalni-Rodzupi </t>
  </si>
  <si>
    <t>B100294700014</t>
  </si>
  <si>
    <t xml:space="preserve">Poļu purvs-Grūšļi </t>
  </si>
  <si>
    <t>B100294700015</t>
  </si>
  <si>
    <t xml:space="preserve">Velēnmuiža-Sila kapi </t>
  </si>
  <si>
    <t>B100294700016</t>
  </si>
  <si>
    <t xml:space="preserve">Lizuma ceļš-Upītes </t>
  </si>
  <si>
    <t>B100294700017</t>
  </si>
  <si>
    <t xml:space="preserve">Apsītes-Priedaine </t>
  </si>
  <si>
    <t xml:space="preserve">Ražotāji-Klajumi </t>
  </si>
  <si>
    <t>B100294700019</t>
  </si>
  <si>
    <t xml:space="preserve">Ražotāji-Rūpnīca </t>
  </si>
  <si>
    <t>B100294700020</t>
  </si>
  <si>
    <t xml:space="preserve">Jaunkalniņi-Rublēni </t>
  </si>
  <si>
    <t>B100294700021</t>
  </si>
  <si>
    <t>V442</t>
  </si>
  <si>
    <t>B100294700022</t>
  </si>
  <si>
    <t>B100294700023</t>
  </si>
  <si>
    <t>B100294700024</t>
  </si>
  <si>
    <t>B100294700025</t>
  </si>
  <si>
    <t>B100294700026</t>
  </si>
  <si>
    <t>Klintis - Aptieka</t>
  </si>
  <si>
    <t>C100294700027</t>
  </si>
  <si>
    <t xml:space="preserve">Siena miltu kalte-Akmens tilts-Senči </t>
  </si>
  <si>
    <t>C100294700028</t>
  </si>
  <si>
    <t xml:space="preserve">Ķīvītes-Gārškalns </t>
  </si>
  <si>
    <t>C100294700029</t>
  </si>
  <si>
    <t xml:space="preserve">Podnieki-Ķieģeļceplis </t>
  </si>
  <si>
    <r>
      <rPr>
        <sz val="11"/>
        <rFont val="Times"/>
        <family val="1"/>
      </rPr>
      <t>B</t>
    </r>
    <r>
      <rPr>
        <sz val="11"/>
        <color theme="1"/>
        <rFont val="Times"/>
        <family val="1"/>
      </rPr>
      <t>100294700018</t>
    </r>
  </si>
  <si>
    <t xml:space="preserve">Inženierbūves datu deklrācija VZD tiks iesniegta līdz  2025.gada 31.augustam  </t>
  </si>
  <si>
    <t xml:space="preserve">Inženierbūves datu deklrācija VZD tiks iesniegta līdz  2025.gada 31.augustam   </t>
  </si>
  <si>
    <t xml:space="preserve">Inženierbūves datu deklrācija VZD tiks iesniegta līdz  2025.gada 31.augustam    </t>
  </si>
  <si>
    <t>Inženierbūves datu deklrācija VZD tiks iesniegta līdz  2025.gada 31.augustam    I</t>
  </si>
  <si>
    <t xml:space="preserve">Inženierbūves datu deklrācija VZD tiks iesniegta līdz  2025.gada 31.augustam     </t>
  </si>
  <si>
    <t>Inženierbūves datu deklrācija VZD tiks iesniegta līdz  2025.gada 31.augustam    In</t>
  </si>
  <si>
    <t>Ranka</t>
  </si>
  <si>
    <t>Vālodzes-Sejatas</t>
  </si>
  <si>
    <t>50840040217001</t>
  </si>
  <si>
    <t>A100294900002</t>
  </si>
  <si>
    <t>Ranka-Lācītes</t>
  </si>
  <si>
    <t>50840080298001</t>
  </si>
  <si>
    <t>A100294900003</t>
  </si>
  <si>
    <t>Ranka-Rankas stacija</t>
  </si>
  <si>
    <t>50840080356001</t>
  </si>
  <si>
    <t>B200294900004</t>
  </si>
  <si>
    <t>Rēveļi-Mežsilieši-Vērzemnieki</t>
  </si>
  <si>
    <t>50840040264001</t>
  </si>
  <si>
    <t>B100294900005</t>
  </si>
  <si>
    <t>Mežsilieši -Kaudzītes</t>
  </si>
  <si>
    <t>50840060111001</t>
  </si>
  <si>
    <t>B100294900006</t>
  </si>
  <si>
    <t>Uriekstes stacija-Kaļvji</t>
  </si>
  <si>
    <t>50840090068001</t>
  </si>
  <si>
    <t>B100294900007</t>
  </si>
  <si>
    <t>Mežsētas-Vecāmuiža</t>
  </si>
  <si>
    <t>50840080418001</t>
  </si>
  <si>
    <t>B100294900008</t>
  </si>
  <si>
    <t>Dambakalns-Birzieši</t>
  </si>
  <si>
    <t>50840080354001</t>
  </si>
  <si>
    <t>B100294900009</t>
  </si>
  <si>
    <t>Sejatas -Veczimzas</t>
  </si>
  <si>
    <t>50840010038001</t>
  </si>
  <si>
    <t>B100294900010</t>
  </si>
  <si>
    <t>Degļupe-Strēlnieki</t>
  </si>
  <si>
    <t>50840070088001</t>
  </si>
  <si>
    <t>B100294900011</t>
  </si>
  <si>
    <t xml:space="preserve"> Rēveļi-Sējata</t>
  </si>
  <si>
    <t>50840040358001</t>
  </si>
  <si>
    <t>B100294900012</t>
  </si>
  <si>
    <t xml:space="preserve"> Kalnāji-Vidusbirzuļi</t>
  </si>
  <si>
    <t>50840110093</t>
  </si>
  <si>
    <t>B100294900013</t>
  </si>
  <si>
    <t xml:space="preserve"> Azanda-Lapsiņas</t>
  </si>
  <si>
    <t>50840110112001</t>
  </si>
  <si>
    <t>B100294900014</t>
  </si>
  <si>
    <t>Lejaskaudzītes-Kaudžu purvs</t>
  </si>
  <si>
    <t>B100294900015</t>
  </si>
  <si>
    <t>Gaujezeri-Lācītes</t>
  </si>
  <si>
    <t>50840020024001</t>
  </si>
  <si>
    <t xml:space="preserve">V438   </t>
  </si>
  <si>
    <t>50840070116001</t>
  </si>
  <si>
    <t>B100294900017</t>
  </si>
  <si>
    <t xml:space="preserve">V445 </t>
  </si>
  <si>
    <t>50840110098001</t>
  </si>
  <si>
    <t>B100294900018</t>
  </si>
  <si>
    <t>Strēlnieki-Kaudzes</t>
  </si>
  <si>
    <t>50840070052009  50840070141001</t>
  </si>
  <si>
    <t>B100294900019</t>
  </si>
  <si>
    <t>Alejas iela</t>
  </si>
  <si>
    <t>B100294900020</t>
  </si>
  <si>
    <t>Nākotnes iela</t>
  </si>
  <si>
    <t>B100294900021</t>
  </si>
  <si>
    <t>B100294900022</t>
  </si>
  <si>
    <t>B100294900023</t>
  </si>
  <si>
    <t>Strautiņu iela</t>
  </si>
  <si>
    <t>50840080154004</t>
  </si>
  <si>
    <t xml:space="preserve">Ranka </t>
  </si>
  <si>
    <t>B100294900024</t>
  </si>
  <si>
    <t>Palsas iela</t>
  </si>
  <si>
    <t>Rēveļi</t>
  </si>
  <si>
    <t>B100294900025</t>
  </si>
  <si>
    <t>Gaujas iela</t>
  </si>
  <si>
    <t>50840040265001</t>
  </si>
  <si>
    <t>B100294900026</t>
  </si>
  <si>
    <t>Putnu iela</t>
  </si>
  <si>
    <t>50840040267001</t>
  </si>
  <si>
    <t>B100294900027</t>
  </si>
  <si>
    <t>Rūpniecības iela</t>
  </si>
  <si>
    <t>50840040368002</t>
  </si>
  <si>
    <t>Gaujasrēveļi</t>
  </si>
  <si>
    <t>B100294900028</t>
  </si>
  <si>
    <t>50840040368001</t>
  </si>
  <si>
    <t>B100294900029</t>
  </si>
  <si>
    <t>B100294900030</t>
  </si>
  <si>
    <t>C100294900031</t>
  </si>
  <si>
    <t>Pakalnieši -Ķeži</t>
  </si>
  <si>
    <t>50840040120007</t>
  </si>
  <si>
    <t>C100294900032</t>
  </si>
  <si>
    <t>Silieši-Kutumi</t>
  </si>
  <si>
    <t>50840060097001</t>
  </si>
  <si>
    <t>C200294900033</t>
  </si>
  <si>
    <t xml:space="preserve"> Caunes-Upesskangaļi</t>
  </si>
  <si>
    <t>50840060019006</t>
  </si>
  <si>
    <t>C100294900034</t>
  </si>
  <si>
    <t xml:space="preserve"> Rankas stacija-Ērkalni</t>
  </si>
  <si>
    <t>50840100086005</t>
  </si>
  <si>
    <t>C100294900035</t>
  </si>
  <si>
    <t xml:space="preserve"> Rasmaņi-Druvas</t>
  </si>
  <si>
    <t>50840080104007</t>
  </si>
  <si>
    <t>C100294900036</t>
  </si>
  <si>
    <t xml:space="preserve"> Lācītes-Sarkanais krasts</t>
  </si>
  <si>
    <t>50840020011001</t>
  </si>
  <si>
    <t>C100294900037</t>
  </si>
  <si>
    <t>Apgādes iela</t>
  </si>
  <si>
    <r>
      <rPr>
        <sz val="11"/>
        <rFont val="Times"/>
        <family val="1"/>
      </rPr>
      <t>A</t>
    </r>
    <r>
      <rPr>
        <sz val="11"/>
        <color theme="1"/>
        <rFont val="Times"/>
        <family val="1"/>
      </rPr>
      <t>100294900001</t>
    </r>
  </si>
  <si>
    <r>
      <rPr>
        <sz val="11"/>
        <rFont val="Times"/>
        <family val="1"/>
      </rPr>
      <t>B</t>
    </r>
    <r>
      <rPr>
        <sz val="11"/>
        <color theme="1"/>
        <rFont val="Times"/>
        <family val="1"/>
      </rPr>
      <t>100294900016</t>
    </r>
  </si>
  <si>
    <t xml:space="preserve">Inženierbūves datu deklrācija VZD tiks iesniegta līdz  2025.gada 30.septembrim </t>
  </si>
  <si>
    <t xml:space="preserve">Inženierbūves datu deklrācija VZD tiks iesniegta līdz  2025.gada 30.septembrim  </t>
  </si>
  <si>
    <t xml:space="preserve">Inženierbūves datu deklrācija VZD tiks iesniegta līdz  2025.gada 30.septembrim   </t>
  </si>
  <si>
    <t xml:space="preserve">Inženierbūves datu deklrācija VZD tiks iesniegta līdz  2025.gada 30.septembrim    </t>
  </si>
  <si>
    <t>Stāmeriena</t>
  </si>
  <si>
    <t>A100295000001</t>
  </si>
  <si>
    <t xml:space="preserve">Kalniena-Lūri </t>
  </si>
  <si>
    <t>A100295000002</t>
  </si>
  <si>
    <t xml:space="preserve">Balvi-Gulbene (vecais ceļš) </t>
  </si>
  <si>
    <t>50880080232   50880080261001</t>
  </si>
  <si>
    <t>A100295000003</t>
  </si>
  <si>
    <t>Tehnikums-Stūrastas</t>
  </si>
  <si>
    <t>A100295000004</t>
  </si>
  <si>
    <t>Tehnikums-Lāčauss</t>
  </si>
  <si>
    <t>B100295000005</t>
  </si>
  <si>
    <t>Priednieki-Āboliņi-Staubernieki</t>
  </si>
  <si>
    <t>B100295000006</t>
  </si>
  <si>
    <t>Kalniena-Parka iela</t>
  </si>
  <si>
    <t>Kalniena</t>
  </si>
  <si>
    <t>B100295000007</t>
  </si>
  <si>
    <t>Priednieki-Guldupji</t>
  </si>
  <si>
    <t>B100295000008</t>
  </si>
  <si>
    <t>Skola-Līdumi</t>
  </si>
  <si>
    <t>B100295000009</t>
  </si>
  <si>
    <t>Pogupe-Medņi</t>
  </si>
  <si>
    <t>B100295000010</t>
  </si>
  <si>
    <t xml:space="preserve">Kalniena-Alejas </t>
  </si>
  <si>
    <t>B100295000011</t>
  </si>
  <si>
    <t>Kalniena-Vidiena</t>
  </si>
  <si>
    <t>B100295000012</t>
  </si>
  <si>
    <t>Kalniena-Priednieku ceļš</t>
  </si>
  <si>
    <t>B100295000013</t>
  </si>
  <si>
    <t>Meža ceļš uz Kaugurupīti</t>
  </si>
  <si>
    <t>B100295000014</t>
  </si>
  <si>
    <t xml:space="preserve">V444   </t>
  </si>
  <si>
    <t>50880010218001   
50880010023*   50880010059*</t>
  </si>
  <si>
    <t>B100295000015</t>
  </si>
  <si>
    <t>Dzirnavu iela</t>
  </si>
  <si>
    <t>B100295000016</t>
  </si>
  <si>
    <t>Upes iela</t>
  </si>
  <si>
    <t>B100295000017</t>
  </si>
  <si>
    <t>Miera iela</t>
  </si>
  <si>
    <t>B100295000018</t>
  </si>
  <si>
    <t>C100295000019</t>
  </si>
  <si>
    <t>Baznīca-Kalēji</t>
  </si>
  <si>
    <t>C100295000020</t>
  </si>
  <si>
    <t>Stāmeriena-Mežvārgaļi</t>
  </si>
  <si>
    <t>C100295000021</t>
  </si>
  <si>
    <t xml:space="preserve">Kalniena-Skola-Klubs </t>
  </si>
  <si>
    <t>C100295000022</t>
  </si>
  <si>
    <t xml:space="preserve">Priednieki-Dzelzavieši </t>
  </si>
  <si>
    <t>C100295000023</t>
  </si>
  <si>
    <t>Balvu šoseja -Valmierieši</t>
  </si>
  <si>
    <t>C100295000024</t>
  </si>
  <si>
    <t>Vecais Balvu ceļš-Salenieki</t>
  </si>
  <si>
    <t>C100295000025</t>
  </si>
  <si>
    <t>Palsas-Lubānieši</t>
  </si>
  <si>
    <t>C100295000026</t>
  </si>
  <si>
    <t>Zālīši-Vilkupurvs</t>
  </si>
  <si>
    <t>C100295000027</t>
  </si>
  <si>
    <t xml:space="preserve">Stāmeriena-Putrāni </t>
  </si>
  <si>
    <t>C100295000028</t>
  </si>
  <si>
    <t>Pļavnieku ceļš-Kauguri</t>
  </si>
  <si>
    <t>C100295000029</t>
  </si>
  <si>
    <t>Pļavnieku ceļš-Lielgabalnieki</t>
  </si>
  <si>
    <t>C100295000030</t>
  </si>
  <si>
    <t>Naglenes ceļš-Mežameiši</t>
  </si>
  <si>
    <t>C100295000031</t>
  </si>
  <si>
    <t xml:space="preserve">Kalniena-Lāčagāršas </t>
  </si>
  <si>
    <t>C100295000032</t>
  </si>
  <si>
    <t xml:space="preserve">Žagatas-Jaunzemi </t>
  </si>
  <si>
    <t>C100295000033</t>
  </si>
  <si>
    <t>Stūrastu ceļš-Viļņi</t>
  </si>
  <si>
    <t>C100295000034</t>
  </si>
  <si>
    <t>Ludzupīte-Ludzassils</t>
  </si>
  <si>
    <t>C100295000035</t>
  </si>
  <si>
    <t xml:space="preserve">Vecstāmeriena-Garāžas </t>
  </si>
  <si>
    <t>Vecstāmeriena</t>
  </si>
  <si>
    <t>C100295000036</t>
  </si>
  <si>
    <t>Draudzes-Kūtiņas</t>
  </si>
  <si>
    <t>C100295000037</t>
  </si>
  <si>
    <t>Ceļi uz mājām</t>
  </si>
  <si>
    <t>C100295000038</t>
  </si>
  <si>
    <t xml:space="preserve">Ceļi uz mājām </t>
  </si>
  <si>
    <t>C100295000039</t>
  </si>
  <si>
    <t>Sila iela</t>
  </si>
  <si>
    <t>C100295000040</t>
  </si>
  <si>
    <t>C100294600041</t>
  </si>
  <si>
    <t>C200294600045</t>
  </si>
  <si>
    <t>C100294600046</t>
  </si>
  <si>
    <r>
      <t xml:space="preserve">50880010170  </t>
    </r>
    <r>
      <rPr>
        <b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50880030083*</t>
    </r>
  </si>
  <si>
    <t>Inženierbūves datu deklrācija VZD tiks iesniegta līdz  2025.gada 30.septembrim. Nosaukuma maiņa.</t>
  </si>
  <si>
    <t xml:space="preserve">Inženierbūves datu deklrācija VZD tiks iesniegta līdz  2025.gada 30.septembrim. Mainās nosaukums.   </t>
  </si>
  <si>
    <t xml:space="preserve">Inženierbūves datu deklrācija VZD tiks iesniegta līdz  2025.gada 31.oktobrim   </t>
  </si>
  <si>
    <t xml:space="preserve">Inženierbūves datu deklrācija VZD tiks iesniegta līdz  2025.gada 31.oktobrim  </t>
  </si>
  <si>
    <t xml:space="preserve">Inženierbūves datu deklrācija VZD tiks iesniegta līdz  2025.gada 31.oktobrim    </t>
  </si>
  <si>
    <t>Pils iela</t>
  </si>
  <si>
    <t>C100295000041</t>
  </si>
  <si>
    <t xml:space="preserve">Inženierbūves datu deklrācija VZD tiks iesniegta līdz  2025.gada 31.oktobrim. Jauna iela.   </t>
  </si>
  <si>
    <t>A100295100001</t>
  </si>
  <si>
    <t>A100295100002</t>
  </si>
  <si>
    <t>Liepulejas-Dālderi-Stāķi</t>
  </si>
  <si>
    <t xml:space="preserve">50900020678     50900020047    50900060189      </t>
  </si>
  <si>
    <t>B100295100004</t>
  </si>
  <si>
    <t>Balvu ceļš-Rēzeknes ceļš</t>
  </si>
  <si>
    <t>50900040097        50900040115</t>
  </si>
  <si>
    <t>B100295100005</t>
  </si>
  <si>
    <t xml:space="preserve"> Tiltakalns-Birznieki</t>
  </si>
  <si>
    <t>B100295100006</t>
  </si>
  <si>
    <t xml:space="preserve"> Jaunķīši-Darnīcas</t>
  </si>
  <si>
    <t>B100295100007</t>
  </si>
  <si>
    <t xml:space="preserve"> Darbnīcas-Samiņi</t>
  </si>
  <si>
    <t>Krustalīces tilts</t>
  </si>
  <si>
    <t>x-335890
y-668981</t>
  </si>
  <si>
    <t xml:space="preserve">50900060190001    50900060174   </t>
  </si>
  <si>
    <t>B100295100008</t>
  </si>
  <si>
    <t xml:space="preserve"> Rēzeknes ceļš-Jūdzkalni</t>
  </si>
  <si>
    <t>x-335113,
y-671062</t>
  </si>
  <si>
    <t xml:space="preserve"> Pekles ceļš</t>
  </si>
  <si>
    <t>B100295100010</t>
  </si>
  <si>
    <t xml:space="preserve"> Līdumi-Zeltaleja-Stāmeriena</t>
  </si>
  <si>
    <t>B100295100011</t>
  </si>
  <si>
    <t xml:space="preserve"> Vikšņi-Atvases-Voldemāri</t>
  </si>
  <si>
    <t>B100295100012</t>
  </si>
  <si>
    <t xml:space="preserve"> Piebraucamais ceļš Dzejniekiem</t>
  </si>
  <si>
    <t>bez seg</t>
  </si>
  <si>
    <t>B100295100013</t>
  </si>
  <si>
    <t>Meliorācijas iela</t>
  </si>
  <si>
    <t>Stāķi</t>
  </si>
  <si>
    <t>B100295100014</t>
  </si>
  <si>
    <t>Pakava iela</t>
  </si>
  <si>
    <t>B100295100015</t>
  </si>
  <si>
    <t>B100295100016</t>
  </si>
  <si>
    <t>Stradi</t>
  </si>
  <si>
    <t>B100295100017</t>
  </si>
  <si>
    <t>Šķieneru iela</t>
  </si>
  <si>
    <t>50900020034075   50900020723</t>
  </si>
  <si>
    <t>Šķieneri</t>
  </si>
  <si>
    <t>B100295100018</t>
  </si>
  <si>
    <t>Dūnu iela</t>
  </si>
  <si>
    <t>Margas</t>
  </si>
  <si>
    <t>Pļavnieku ceļš-Asari</t>
  </si>
  <si>
    <t>Tanslavu ceļš</t>
  </si>
  <si>
    <t>50900020673   
50900020706*</t>
  </si>
  <si>
    <t>C100295100022</t>
  </si>
  <si>
    <t xml:space="preserve"> Stāķu ceļš-Pakalnieši</t>
  </si>
  <si>
    <t>C100295100023</t>
  </si>
  <si>
    <t xml:space="preserve"> Vecais Rēzeknes ceļš</t>
  </si>
  <si>
    <t>C100295100024</t>
  </si>
  <si>
    <t xml:space="preserve"> Mežābeles-Jaunkapenieši</t>
  </si>
  <si>
    <t>C100295100025</t>
  </si>
  <si>
    <t xml:space="preserve"> Silamalas-Straumes</t>
  </si>
  <si>
    <t>C100295100026</t>
  </si>
  <si>
    <t>Sporta iela</t>
  </si>
  <si>
    <t>menais</t>
  </si>
  <si>
    <t>50900020610004   50900020610003</t>
  </si>
  <si>
    <t>bruģakmens</t>
  </si>
  <si>
    <t>C100295100027</t>
  </si>
  <si>
    <t>Dzērves iela</t>
  </si>
  <si>
    <t>C100295100028</t>
  </si>
  <si>
    <t>Druvienas pagasts</t>
  </si>
  <si>
    <t>Galgauskas pagasts</t>
  </si>
  <si>
    <t>Jaungulbenes pagasts</t>
  </si>
  <si>
    <t>Lejasciema pagasts</t>
  </si>
  <si>
    <t>Litenes pagasts</t>
  </si>
  <si>
    <t>Līgo pagasts</t>
  </si>
  <si>
    <t>Lizuma pagasts</t>
  </si>
  <si>
    <t>Rankas pagasts</t>
  </si>
  <si>
    <t>Stāmerienas pagasts</t>
  </si>
  <si>
    <t>Stradu pagasts</t>
  </si>
  <si>
    <t>Inženierbūves datu deklrācija VZD tiks iesniegta līdz  2025.gada 30.novembrim</t>
  </si>
  <si>
    <t>Litenes iela-Balvu ceļš</t>
  </si>
  <si>
    <t>Inženierbūves datu deklrācija VZD tiks iesniegta līdz  2025.gada 30.novembrim. Reģistrējot, tiks mainīts nosakums.</t>
  </si>
  <si>
    <t>Inženierbūves datu deklrācija VZD tiks iesniegta līdz  2025.gada 30.novembrim.Reģistrēt inženierbūvi visā garumā.</t>
  </si>
  <si>
    <t xml:space="preserve">Inženierbūves datu deklrācija VZD tiks iesniegta līdz  2025.gada 31.oktobrim. Reģistrēt inženierbūvi visā garumā.    </t>
  </si>
  <si>
    <t>Inženierbūves datu deklrācija VZD tiks iesniegta līdz  2025.gada 31.oktobrim. Mainīts nosaukums</t>
  </si>
  <si>
    <t>Tirza</t>
  </si>
  <si>
    <t>A100295200001</t>
  </si>
  <si>
    <t>Lāsītes-Vējiņi</t>
  </si>
  <si>
    <t>B100295200002</t>
  </si>
  <si>
    <t>Autoosta-Lāsītes</t>
  </si>
  <si>
    <t>B100295200003</t>
  </si>
  <si>
    <t>Liepavoti-Madaras</t>
  </si>
  <si>
    <t>B100295200004</t>
  </si>
  <si>
    <t>Kļavas-Ķesberi-Kalves</t>
  </si>
  <si>
    <t>B100295200005</t>
  </si>
  <si>
    <t>Skola-Dārtiņa</t>
  </si>
  <si>
    <t>B100295200006</t>
  </si>
  <si>
    <t>Biedrības nams-Liepas-Bērzkalniņš</t>
  </si>
  <si>
    <t>B100295200007</t>
  </si>
  <si>
    <t>Avotkalns-Zemītes-Druvāni</t>
  </si>
  <si>
    <t>B100295200008</t>
  </si>
  <si>
    <t xml:space="preserve">Alejas-Strautmaļi </t>
  </si>
  <si>
    <t>B100295200009</t>
  </si>
  <si>
    <t>Muiža-Ziemeļi</t>
  </si>
  <si>
    <t>B100295200010</t>
  </si>
  <si>
    <t>Dzirnavas-Ķempi</t>
  </si>
  <si>
    <t>B100295200011</t>
  </si>
  <si>
    <t>V847-Āžu HES</t>
  </si>
  <si>
    <t>B100295200012</t>
  </si>
  <si>
    <t>Stigas-Skošķi</t>
  </si>
  <si>
    <t>B100295200013</t>
  </si>
  <si>
    <t>Krimi-Alsupes</t>
  </si>
  <si>
    <t>B100295200014</t>
  </si>
  <si>
    <t>Priekuļi-Vēversviķi</t>
  </si>
  <si>
    <t>B100295200015</t>
  </si>
  <si>
    <t>Troškas-Ozoliņi</t>
  </si>
  <si>
    <t>B100295200016</t>
  </si>
  <si>
    <t>Mālukalns-Lejnieki</t>
  </si>
  <si>
    <t>B100295200017</t>
  </si>
  <si>
    <t>Dzērbeņi-Ķepuri</t>
  </si>
  <si>
    <t>B100295200018</t>
  </si>
  <si>
    <t>B100295200019</t>
  </si>
  <si>
    <t>Avotu iela</t>
  </si>
  <si>
    <t>C100295200020</t>
  </si>
  <si>
    <t>Āžu HES - Galgauskas robeža</t>
  </si>
  <si>
    <t>C100295200021</t>
  </si>
  <si>
    <t>Kalēji-Apogi</t>
  </si>
  <si>
    <t>C100295200022</t>
  </si>
  <si>
    <t>Kancēns-Estrāde</t>
  </si>
  <si>
    <t>C100295200023</t>
  </si>
  <si>
    <t>Kancēna kapi-Vectroškas-Āžu HES</t>
  </si>
  <si>
    <t>C100295200024</t>
  </si>
  <si>
    <t>Mežģevjāņi-Krāces</t>
  </si>
  <si>
    <t>C100295200025</t>
  </si>
  <si>
    <t>Gājēju tilts</t>
  </si>
  <si>
    <t>C100295200026</t>
  </si>
  <si>
    <t>V847-Ābeles</t>
  </si>
  <si>
    <t>C100295200027</t>
  </si>
  <si>
    <t>Ceļš ar paplašinājumu</t>
  </si>
  <si>
    <t>C100295200028</t>
  </si>
  <si>
    <t xml:space="preserve">Inženierbūves datu deklrācija VZD tiks iesniegta līdz  2025.gada 31.oktobrim     </t>
  </si>
  <si>
    <t xml:space="preserve">Precizēt kadastra datus, nesakrīt ar kadastrs.lv karti. </t>
  </si>
  <si>
    <t>Kancēna kapi</t>
  </si>
  <si>
    <t>50720060416      50720060250*      50720060188*</t>
  </si>
  <si>
    <t>50720060414     50720060418*</t>
  </si>
  <si>
    <t>50640160300   50640160290*      50640160254*</t>
  </si>
  <si>
    <t>Zaķīši-Zaķakājas</t>
  </si>
  <si>
    <t>B100295100003</t>
  </si>
  <si>
    <t>B10029510009</t>
  </si>
  <si>
    <t>C100295100019</t>
  </si>
  <si>
    <t>B100295100020</t>
  </si>
  <si>
    <t>B100295100021</t>
  </si>
  <si>
    <t>C100295100029</t>
  </si>
  <si>
    <t>Stradu skola-Ošupes</t>
  </si>
  <si>
    <t>Voldemāri-Antani</t>
  </si>
  <si>
    <t>50900070042001*</t>
  </si>
  <si>
    <t>50900070041001*</t>
  </si>
  <si>
    <t>C100295200029</t>
  </si>
  <si>
    <t xml:space="preserve">Inženierbūves datu deklrācija VZD tiks iesniegta līdz  2025.gada 30.novembrim    </t>
  </si>
  <si>
    <t xml:space="preserve">Inženierbūves datu deklrācija VZD tiks iesniegta līdz  2025.gada 30.novembrim. Nesakrīt ar kadastrs.lv karti. </t>
  </si>
  <si>
    <t xml:space="preserve">Inženierbūves datu deklrācija VZD tiks iesniegta līdz  2025.gada 30.novembrim      </t>
  </si>
  <si>
    <t xml:space="preserve">Inženierbūves datu deklrācija VZD tiks iesniegta līdz  2025.gada 30.novembrim     </t>
  </si>
  <si>
    <t> 3,50</t>
  </si>
  <si>
    <t>D100292000001</t>
  </si>
  <si>
    <t>Ceļš Viestura - Viestura 4</t>
  </si>
  <si>
    <t>Gulbene</t>
  </si>
  <si>
    <t>D100292000002</t>
  </si>
  <si>
    <t>Ceļš uz Rīgas ielu 34, 36, 38</t>
  </si>
  <si>
    <t>D100292000003</t>
  </si>
  <si>
    <t>Ceļš Vītolu -Kalna</t>
  </si>
  <si>
    <t>D100292000004</t>
  </si>
  <si>
    <t>Ceļš Viestura - Viestura 18</t>
  </si>
  <si>
    <t>D100292000005</t>
  </si>
  <si>
    <t>Ceļš Blaumaņa - Blaumaņa 1A</t>
  </si>
  <si>
    <t>D100292000006</t>
  </si>
  <si>
    <t>Ceļš Ceriņu - Jasmīnu</t>
  </si>
  <si>
    <t>D100292000007</t>
  </si>
  <si>
    <t>Ceļš Dzirnavu - Saules</t>
  </si>
  <si>
    <t>D100292000008</t>
  </si>
  <si>
    <t>Asarupes iela</t>
  </si>
  <si>
    <t>50010030059001</t>
  </si>
  <si>
    <t>D100292000009</t>
  </si>
  <si>
    <t>Ābeļu iela</t>
  </si>
  <si>
    <t>D100292000010</t>
  </si>
  <si>
    <t>Ausekļa iela</t>
  </si>
  <si>
    <t xml:space="preserve">50010090296001 </t>
  </si>
  <si>
    <t>D100292000011</t>
  </si>
  <si>
    <t>Alkšņu iela</t>
  </si>
  <si>
    <t>50010090295003</t>
  </si>
  <si>
    <t>D100292000012</t>
  </si>
  <si>
    <t>Baložu iela</t>
  </si>
  <si>
    <t>D100292000013</t>
  </si>
  <si>
    <t>Bišu iela</t>
  </si>
  <si>
    <t>D100292000014</t>
  </si>
  <si>
    <t>Blaumaņa iela</t>
  </si>
  <si>
    <t>D100292000015</t>
  </si>
  <si>
    <t>D100292000016</t>
  </si>
  <si>
    <t>Brīvības iela</t>
  </si>
  <si>
    <t>50010090090   50010090290       50010090286</t>
  </si>
  <si>
    <t>D100292000017</t>
  </si>
  <si>
    <t>Ceriņu iela</t>
  </si>
  <si>
    <t>D100292000018</t>
  </si>
  <si>
    <t>Dzirnavu</t>
  </si>
  <si>
    <t>y-666710,                x-338863</t>
  </si>
  <si>
    <t>Dzelzbetons</t>
  </si>
  <si>
    <t>D100292000019</t>
  </si>
  <si>
    <t>Dzilnas iela</t>
  </si>
  <si>
    <t>D100292000020</t>
  </si>
  <si>
    <t>Draudzesskolas iela</t>
  </si>
  <si>
    <t>50010040190001</t>
  </si>
  <si>
    <t>D100292000021</t>
  </si>
  <si>
    <t>Dzeguzes iela</t>
  </si>
  <si>
    <t>D100292000022</t>
  </si>
  <si>
    <t>D100292000023</t>
  </si>
  <si>
    <t>D100292000024</t>
  </si>
  <si>
    <t>Dzelzceļa iela</t>
  </si>
  <si>
    <t>D100292000025</t>
  </si>
  <si>
    <t>Dzelzceļnieku iela</t>
  </si>
  <si>
    <t>50010020283001</t>
  </si>
  <si>
    <t>D100292000026</t>
  </si>
  <si>
    <t>Emzes iela</t>
  </si>
  <si>
    <t>D100292000027</t>
  </si>
  <si>
    <t>Gala iela</t>
  </si>
  <si>
    <t>D100292000028</t>
  </si>
  <si>
    <t>Gaitnieku iela</t>
  </si>
  <si>
    <t>D100292000029</t>
  </si>
  <si>
    <t>Ievugravas iela</t>
  </si>
  <si>
    <t>D100292000030</t>
  </si>
  <si>
    <t>Jasmīnu iela</t>
  </si>
  <si>
    <t>D100292000031</t>
  </si>
  <si>
    <t>Jaunā iela</t>
  </si>
  <si>
    <t>50010070233002</t>
  </si>
  <si>
    <t>50010070233</t>
  </si>
  <si>
    <t>D100292000032</t>
  </si>
  <si>
    <t>1. Maija iela</t>
  </si>
  <si>
    <t>D100292000033</t>
  </si>
  <si>
    <t>Krapas iela</t>
  </si>
  <si>
    <t>D100292000034</t>
  </si>
  <si>
    <t>D100292000035</t>
  </si>
  <si>
    <t>Kļavu iela</t>
  </si>
  <si>
    <t>D100292000036</t>
  </si>
  <si>
    <t>D100292000037</t>
  </si>
  <si>
    <t>Ķiršu iela</t>
  </si>
  <si>
    <t>50010070236001</t>
  </si>
  <si>
    <t>D100292000038</t>
  </si>
  <si>
    <t>Latgales iela</t>
  </si>
  <si>
    <t>D100292000039</t>
  </si>
  <si>
    <t>Lazdu iela</t>
  </si>
  <si>
    <t>D100292000040</t>
  </si>
  <si>
    <t>D100292000041</t>
  </si>
  <si>
    <t>D100292000042</t>
  </si>
  <si>
    <t>Litenes iela</t>
  </si>
  <si>
    <t>D100292000043</t>
  </si>
  <si>
    <t>D100292000044</t>
  </si>
  <si>
    <t>D100292000045</t>
  </si>
  <si>
    <t>Malas iela</t>
  </si>
  <si>
    <t xml:space="preserve">50010090291001 </t>
  </si>
  <si>
    <t>D100292000046</t>
  </si>
  <si>
    <t>D100292000047</t>
  </si>
  <si>
    <t>Naglenes iela</t>
  </si>
  <si>
    <t>D100292000048</t>
  </si>
  <si>
    <t>D100292000049</t>
  </si>
  <si>
    <t>O. Kalpaka iela</t>
  </si>
  <si>
    <t>D100292000050</t>
  </si>
  <si>
    <t>Ošu iela</t>
  </si>
  <si>
    <t xml:space="preserve">50010030060001 </t>
  </si>
  <si>
    <t>inženierbūve reģistrēta</t>
  </si>
  <si>
    <t>D100292000051</t>
  </si>
  <si>
    <t>D100292000052</t>
  </si>
  <si>
    <t>Pamatu iela</t>
  </si>
  <si>
    <t>D100292000053</t>
  </si>
  <si>
    <t>D100292000054</t>
  </si>
  <si>
    <t>Pavasara iela</t>
  </si>
  <si>
    <t>D100292000055</t>
  </si>
  <si>
    <t>D100292000056</t>
  </si>
  <si>
    <t>D100292000057</t>
  </si>
  <si>
    <t>Purva iela</t>
  </si>
  <si>
    <t>D100292000058</t>
  </si>
  <si>
    <t>Ražotāju iela</t>
  </si>
  <si>
    <t>D100292000059</t>
  </si>
  <si>
    <t>D100292000060</t>
  </si>
  <si>
    <t>Robežu iela</t>
  </si>
  <si>
    <t>D100292000061</t>
  </si>
  <si>
    <t>Raiņa iela</t>
  </si>
  <si>
    <t>D100292000062</t>
  </si>
  <si>
    <t>Rēzeknes iela</t>
  </si>
  <si>
    <t>D100292000063</t>
  </si>
  <si>
    <t xml:space="preserve">50010020077003 </t>
  </si>
  <si>
    <t>D100292000064</t>
  </si>
  <si>
    <t>D100292000065</t>
  </si>
  <si>
    <t xml:space="preserve">50010090300001 </t>
  </si>
  <si>
    <t>D100292000066</t>
  </si>
  <si>
    <t>Stacijas iela</t>
  </si>
  <si>
    <t>D100292000067</t>
  </si>
  <si>
    <t>Saules iela</t>
  </si>
  <si>
    <t>D100292000068</t>
  </si>
  <si>
    <t>D100292000069</t>
  </si>
  <si>
    <t>Tilta iela</t>
  </si>
  <si>
    <t>D100292000070</t>
  </si>
  <si>
    <t>Ūdensvada iela</t>
  </si>
  <si>
    <t>D100292000071</t>
  </si>
  <si>
    <t xml:space="preserve">melnais
</t>
  </si>
  <si>
    <t>D100292000072</t>
  </si>
  <si>
    <t>Vidzemes iela</t>
  </si>
  <si>
    <t>D100292000073</t>
  </si>
  <si>
    <t>Viestura iela</t>
  </si>
  <si>
    <t>D100292000074</t>
  </si>
  <si>
    <t>Vidus</t>
  </si>
  <si>
    <t>Y- 666014               x-339391</t>
  </si>
  <si>
    <t>Dzelzsbetons</t>
  </si>
  <si>
    <t>D100292000075</t>
  </si>
  <si>
    <t>D100292000076</t>
  </si>
  <si>
    <t>Zāles iela</t>
  </si>
  <si>
    <t>D100292000077</t>
  </si>
  <si>
    <t>Zaļā iela</t>
  </si>
  <si>
    <t>D100292000078</t>
  </si>
  <si>
    <t>Zvaigžņu iela</t>
  </si>
  <si>
    <t>D100292000079</t>
  </si>
  <si>
    <t>Ziemeļu iela</t>
  </si>
  <si>
    <t xml:space="preserve">50010090297001 </t>
  </si>
  <si>
    <t>D100292000080</t>
  </si>
  <si>
    <t xml:space="preserve">Klēts iela </t>
  </si>
  <si>
    <t xml:space="preserve">Gulbene </t>
  </si>
  <si>
    <t xml:space="preserve">Gulbenes novada pašvaldības autoceļu un ielu saraksts </t>
  </si>
  <si>
    <t xml:space="preserve">Inženierbūves datu deklrācija VZD tiks iesniegta līdz  2025.gada 31.decembrim      </t>
  </si>
  <si>
    <t xml:space="preserve">Inženierbūves datu deklrācija VZD tiks iesniegta līdz  2025.gada 31.decembrim     </t>
  </si>
  <si>
    <t xml:space="preserve">Inženierbūves datu deklrācija VZD tiks iesniegta līdz  2025.gada 31.decembrim    </t>
  </si>
  <si>
    <t xml:space="preserve">Inženierbūves datu deklrācija VZD tiks iesniegta līdz  2025.gada 31.decembrim, nosaukumu precizēt     </t>
  </si>
  <si>
    <t xml:space="preserve">Inženierbūves datu deklrācija VZD tiks iesniegta līdz  2025.gada 31.decembrim   </t>
  </si>
  <si>
    <t xml:space="preserve">Inženierbūves datu deklrācija VZD tiks iesniegta līdz  2025.gada 31.decembrim  </t>
  </si>
  <si>
    <t xml:space="preserve">Inženierbūves datu deklrācija VZD tiks iesniegta līdz  2026.gada 31.janvārim   </t>
  </si>
  <si>
    <t xml:space="preserve">Inženierbūves datu deklrācija VZD tiks iesniegta līdz  2026.gada 31.janvārim  </t>
  </si>
  <si>
    <t xml:space="preserve">Inženierbūves datu deklrācija VZD tiks iesniegta līdz  2026.gada 31.janvārim </t>
  </si>
  <si>
    <t>Inženierbūves datu deklrācija VZD tiks iesniegta līdz  2026.gada 31.janvārim  \</t>
  </si>
  <si>
    <t>Inženierbūves datu deklrācija VZD tiks iesniegta līdz  2026.gada 31.janvārim</t>
  </si>
  <si>
    <t xml:space="preserve">Inženierbūves datu deklrācija VZD tiks iesniegta līdz  2026.gada 28.februārim </t>
  </si>
  <si>
    <t>Inženierbūves datu deklrācija VZD tiks iesniegta līdz  2026.gada 28.februārim</t>
  </si>
  <si>
    <t xml:space="preserve">Inženierbūves datu deklrācija VZD tiks iesniegta līdz  2026.gada 28.februārim   </t>
  </si>
  <si>
    <t xml:space="preserve">Inženierbūves datu deklrācija VZD tiks iesniegta līdz  2026.gada 28.februārim  </t>
  </si>
  <si>
    <t>50010010161     50010010161*      50010070241*      50010060243*    50010060259*</t>
  </si>
  <si>
    <t>50010050129      50010040179*</t>
  </si>
  <si>
    <t>50010050121      50010050121*      50010060244*  50010080133*      50010090286*</t>
  </si>
  <si>
    <t>Inženierbūves datu deklrācija VZD tiks iesniegta līdz  2025.gada 31.decembrim. Zemes vienībai  50010050121 garums paliek nemainīgs, jo ir kalns. Posmam 3,274-3.445 precizēts laukums no 5800 uz 1368 m2</t>
  </si>
  <si>
    <t>50010060235     50010060235*     50010060260*     50010060252*</t>
  </si>
  <si>
    <t xml:space="preserve">     </t>
  </si>
  <si>
    <t>50010090288      50010090288*      50010090322*      50010090323*</t>
  </si>
  <si>
    <t xml:space="preserve">50010030056      50010030056*      50010030068*     50010020285*     50010010154* </t>
  </si>
  <si>
    <t xml:space="preserve">Inženierbūves datu deklrācija VZD tiks iesniegta līdz  2025.gada 31.decembrim. No inženierbūves datu deklarācijas apjoma rādītāja, kas sagatavots iesniegšanai VZD (Laukums (m2) Dzelzceļa ielai 14982 m2) atņemam zaļo zonu -1322.5 m2 un gājēju un velosipēdu laukumu 1822 m2. Brauktuves laukuma aprēķinā iekļautas nobrauktuves 11837.5 m2    </t>
  </si>
  <si>
    <t xml:space="preserve">Inženierbūves datu deklrācija VZD tiks iesniegta līdz  2025.gada 31.decembrim. Precizēt nosaukumu. </t>
  </si>
  <si>
    <t>Inženierbūves datu deklrācija VZD tiks iesniegta līdz  2026.gada 31.janvārim. Kadastrs .lv ir Krapas iela</t>
  </si>
  <si>
    <t>50010060241      50010060241*      50010070234*     50010070265*      50010070274*     50010010156*      50010020280*</t>
  </si>
  <si>
    <t>50010040185     50010040185*      50010020272*</t>
  </si>
  <si>
    <t xml:space="preserve">Inženierbūves datu deklrācija VZD tiks iesniegta līdz  2026.gada 31.janvārim. Kadastra sistēmā ir Naglenes iela.  </t>
  </si>
  <si>
    <t>50010010157     50010010157*       50010020275*</t>
  </si>
  <si>
    <t>50010050129     50010070232 *</t>
  </si>
  <si>
    <t>Inženierbūves datu deklrācija VZD tiks iesniegta līdz  2026.gada 28.februārim . Kadastra sistēmā nosaukums ir Rīgas iela.</t>
  </si>
  <si>
    <t>50010020282     50010020282*     50010020299*</t>
  </si>
  <si>
    <t>50010070239     50010070239*     50010060242*     50010060256*     50010080132*     50010080124*</t>
  </si>
  <si>
    <t>50010050119      50010050120*     50010050119*</t>
  </si>
  <si>
    <t>Inženierbūves datu deklrācija VZD tiks iesniegta līdz  2026.gada 28.februārim. Baraukstuves laukums ir liels, jo tas ir Skolas ielas masīvs kopā ar visām stāvvietām.</t>
  </si>
  <si>
    <t>50010090289      50010090289*      50010090251*     50010090325*</t>
  </si>
  <si>
    <t xml:space="preserve">Inženierbūves datu deklrācija VZD tiks iesniegta līdz  2026.gada 28.februārim. Garumi atbilst kadastra datiem. Brauktuves laukuma aprēķinā iekļautas nobrauktuves 2973 m2  </t>
  </si>
  <si>
    <t>50010060234     50010060234*     50010060278*</t>
  </si>
  <si>
    <t>50010060257004      50010020279*      50010020300*     50010020301*     50010010155*</t>
  </si>
  <si>
    <t>Inženierbūves datu deklrācija VZD tiks iesniegta līdz  2026.gada 28.februārim . Kadastra .lv telpiskajos datos ir nosaukums Vītolu iela</t>
  </si>
  <si>
    <t>Inženierbūves datu deklrācija VZD tiks iesniegta līdz  2026.gada 28.februārim. Kadastrs.lv telpiskajos datos ir nosaukums Sporta iela</t>
  </si>
  <si>
    <t xml:space="preserve">50010090293     50010090293*     50010090330* </t>
  </si>
  <si>
    <t>Tika precizēts ceļa garums</t>
  </si>
  <si>
    <t>Gulbenes novada pašvaldības autoceļu un ielu kopsavilkums</t>
  </si>
  <si>
    <t>Ceļi</t>
  </si>
  <si>
    <t>Tilti</t>
  </si>
  <si>
    <t>Gājēju un velosipēdu ceļi, m²</t>
  </si>
  <si>
    <t>A grupa</t>
  </si>
  <si>
    <t>B grupa</t>
  </si>
  <si>
    <t>C grupa</t>
  </si>
  <si>
    <t xml:space="preserve">D grupa </t>
  </si>
  <si>
    <t>Kopā</t>
  </si>
  <si>
    <t>garums, km</t>
  </si>
  <si>
    <t>t.sk. melnais segums</t>
  </si>
  <si>
    <t>t.sk. grants segums</t>
  </si>
  <si>
    <t>t.sk. cits segums</t>
  </si>
  <si>
    <t>t.sk. bruģakmens segums</t>
  </si>
  <si>
    <t>garums, m</t>
  </si>
  <si>
    <t>brauktuves laukums, m²</t>
  </si>
  <si>
    <t>Teritorija</t>
  </si>
  <si>
    <t>Lejasciema pagsts</t>
  </si>
  <si>
    <t>Tirzas pagasts</t>
  </si>
  <si>
    <t>Inženierbūves datu deklrācija VZD tiks iesniegta līdz  2026.gada 28.februārim  (Par nosaukumu maiņu ir domes lēmums 30.10.2014., Nr.22, tiks precizēti Kadastra dati)</t>
  </si>
  <si>
    <t>Inženierbūves datu deklrācija VZD tiks iesniegta līdz  2026.gada 28.februārim.   ( Par nosaukumu maiņu ir domes lēmums 30.10.2014., Nr.22, tiks precizēti Kadastra dati)</t>
  </si>
  <si>
    <t>Sagatvojas:</t>
  </si>
  <si>
    <t>Gulbenes novada Īpašumu pārraudzības nodaļas Vides pārvaldības speciāliste Dace Kurša</t>
  </si>
  <si>
    <t xml:space="preserve">Gulbenes novada Attīstības un iepirkumu nodaļas Teritorijas plānotājs Helvis Ābele </t>
  </si>
  <si>
    <t>Gulbenes novada domes izpilddirektore Antra Sprudzāne</t>
  </si>
  <si>
    <t>DOKUMENTS PARAKSTĪTS AR DROŠU ELEKTRONISKO PARAKSTU UN SATUR LAIKA ZĪMOGU</t>
  </si>
  <si>
    <t xml:space="preserve">Ceļš Dzirnavu- Dzirnavu 3B </t>
  </si>
  <si>
    <t xml:space="preserve">Ceļš no upes uz Parka ielu </t>
  </si>
  <si>
    <t> 1260</t>
  </si>
  <si>
    <t> 1142</t>
  </si>
  <si>
    <t>Reģistrēja:VSIA “Latvijas Valsts ceļi” Vidzemes reģionālās nodaļas vadītājs Juris Priednieks</t>
  </si>
  <si>
    <t>Reģistrēja: VSIA “Latvijas Valsts ceļi” Vidzemes reģionālās nodaļas vadītājs Juris Priednieks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</si>
</sst>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#,##0.000"/>
  </numFmts>
  <fonts count="6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theme="1"/>
      <name val="Times"/>
      <family val="1"/>
    </font>
    <font>
      <vertAlign val="superscript"/>
      <sz val="11"/>
      <color theme="1"/>
      <name val="Times"/>
      <family val="1"/>
    </font>
    <font>
      <sz val="11"/>
      <name val="Times"/>
      <family val="1"/>
    </font>
    <font>
      <sz val="11"/>
      <color rgb="FFFF0000"/>
      <name val="Times"/>
      <family val="1"/>
    </font>
    <font>
      <b/>
      <sz val="11"/>
      <color rgb="FFFF0000"/>
      <name val="Times"/>
      <family val="1"/>
    </font>
    <font>
      <b/>
      <sz val="14"/>
      <color theme="1"/>
      <name val="Times"/>
      <family val="1"/>
    </font>
    <font>
      <sz val="10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8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rgb="FFFF0000"/>
      <name val="Calibri"/>
      <family val="2"/>
      <charset val="186"/>
      <scheme val="minor"/>
    </font>
    <font>
      <sz val="10"/>
      <color rgb="FFC00000"/>
      <name val="Times"/>
      <family val="1"/>
    </font>
    <font>
      <b/>
      <sz val="11"/>
      <color rgb="FFC00000"/>
      <name val="Times"/>
      <family val="1"/>
    </font>
    <font>
      <sz val="11"/>
      <color rgb="FFC00000"/>
      <name val="Times"/>
      <family val="1"/>
    </font>
    <font>
      <sz val="10"/>
      <color rgb="FFFF0000"/>
      <name val="Times"/>
      <family val="1"/>
    </font>
    <font>
      <b/>
      <sz val="1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2"/>
      <color rgb="FFC00000"/>
      <name val="Times"/>
      <family val="1"/>
    </font>
    <font>
      <b/>
      <sz val="12"/>
      <color rgb="FF00B050"/>
      <name val="Times"/>
      <family val="1"/>
    </font>
    <font>
      <sz val="12"/>
      <color rgb="FFFF0000"/>
      <name val="Times"/>
      <family val="1"/>
    </font>
    <font>
      <sz val="14"/>
      <color theme="1"/>
      <name val="Times"/>
      <family val="1"/>
    </font>
    <font>
      <sz val="8"/>
      <color rgb="FFFF0000"/>
      <name val="Times"/>
      <family val="1"/>
    </font>
    <font>
      <b/>
      <sz val="14"/>
      <color rgb="FFC00000"/>
      <name val="Times"/>
      <family val="1"/>
    </font>
    <font>
      <sz val="11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1"/>
      <color rgb="FFC00000"/>
      <name val="Calibri"/>
      <family val="2"/>
      <charset val="186"/>
    </font>
    <font>
      <b/>
      <sz val="9"/>
      <color rgb="FFFF0000"/>
      <name val="Calibri"/>
      <family val="2"/>
      <charset val="186"/>
    </font>
    <font>
      <b/>
      <sz val="9"/>
      <color rgb="FFC00000"/>
      <name val="Calibri"/>
      <family val="2"/>
      <charset val="186"/>
    </font>
    <font>
      <b/>
      <sz val="11"/>
      <color rgb="FFC00000"/>
      <name val="Calibri"/>
      <family val="2"/>
      <charset val="186"/>
    </font>
    <font>
      <b/>
      <sz val="11"/>
      <color theme="1"/>
      <name val="Times"/>
      <family val="1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rgb="FFC00000"/>
      <name val="Times"/>
      <family val="1"/>
    </font>
    <font>
      <sz val="11"/>
      <color rgb="FF000000"/>
      <name val="Times"/>
      <family val="1"/>
    </font>
    <font>
      <b/>
      <sz val="12"/>
      <name val="Times"/>
      <family val="1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rgb="FFED0000"/>
      <name val="Calibri"/>
      <family val="2"/>
      <charset val="186"/>
      <scheme val="minor"/>
    </font>
    <font>
      <sz val="8"/>
      <color rgb="FFED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theme="9"/>
      <name val="Times"/>
      <family val="1"/>
    </font>
    <font>
      <sz val="8"/>
      <color theme="1"/>
      <name val="Times"/>
      <family val="1"/>
    </font>
    <font>
      <b/>
      <sz val="14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0"/>
      <color rgb="FF000000"/>
      <name val="Times"/>
      <family val="1"/>
    </font>
    <font>
      <b/>
      <sz val="11"/>
      <color rgb="FF000000"/>
      <name val="Times"/>
      <family val="1"/>
    </font>
    <font>
      <b/>
      <sz val="10"/>
      <color rgb="FF000000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1" fillId="0" borderId="0"/>
    <xf numFmtId="43" fontId="14" fillId="0" borderId="0" applyFont="0" applyFill="0" applyBorder="0" applyAlignment="0" applyProtection="0"/>
    <xf numFmtId="0" fontId="15" fillId="2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</cellStyleXfs>
  <cellXfs count="528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0" fillId="0" borderId="8" xfId="0" applyBorder="1"/>
    <xf numFmtId="0" fontId="3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49" fontId="27" fillId="3" borderId="1" xfId="0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8" xfId="0" applyFont="1" applyBorder="1" applyAlignment="1">
      <alignment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6" fillId="0" borderId="0" xfId="0" applyFont="1"/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0" fillId="4" borderId="0" xfId="0" applyFill="1"/>
    <xf numFmtId="0" fontId="36" fillId="0" borderId="0" xfId="0" applyFont="1" applyAlignment="1">
      <alignment vertical="center" wrapText="1"/>
    </xf>
    <xf numFmtId="0" fontId="36" fillId="4" borderId="0" xfId="0" applyFont="1" applyFill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42" fillId="0" borderId="0" xfId="0" applyFont="1" applyAlignment="1">
      <alignment vertical="center"/>
    </xf>
    <xf numFmtId="0" fontId="39" fillId="0" borderId="0" xfId="0" applyFont="1"/>
    <xf numFmtId="0" fontId="42" fillId="0" borderId="0" xfId="0" applyFont="1" applyAlignment="1">
      <alignment vertical="center" wrapText="1"/>
    </xf>
    <xf numFmtId="0" fontId="20" fillId="0" borderId="0" xfId="0" applyFont="1"/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48" fillId="0" borderId="0" xfId="0" applyFont="1" applyAlignment="1">
      <alignment wrapText="1"/>
    </xf>
    <xf numFmtId="0" fontId="48" fillId="0" borderId="0" xfId="0" applyFont="1"/>
    <xf numFmtId="0" fontId="47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45" fillId="3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 wrapText="1"/>
    </xf>
    <xf numFmtId="0" fontId="45" fillId="3" borderId="1" xfId="0" applyFont="1" applyFill="1" applyBorder="1"/>
    <xf numFmtId="49" fontId="45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2" fontId="45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vertical="center" wrapText="1"/>
    </xf>
    <xf numFmtId="164" fontId="45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44" fillId="3" borderId="1" xfId="0" applyFont="1" applyFill="1" applyBorder="1"/>
    <xf numFmtId="1" fontId="44" fillId="3" borderId="1" xfId="0" applyNumberFormat="1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left" vertical="center" wrapText="1"/>
    </xf>
    <xf numFmtId="164" fontId="44" fillId="3" borderId="1" xfId="0" applyNumberFormat="1" applyFont="1" applyFill="1" applyBorder="1" applyAlignment="1">
      <alignment horizontal="center" vertical="center" wrapText="1"/>
    </xf>
    <xf numFmtId="1" fontId="44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7" fillId="3" borderId="3" xfId="0" applyFont="1" applyFill="1" applyBorder="1"/>
    <xf numFmtId="1" fontId="7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44" fillId="0" borderId="0" xfId="0" applyFont="1"/>
    <xf numFmtId="0" fontId="54" fillId="0" borderId="0" xfId="0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vertical="center"/>
    </xf>
    <xf numFmtId="0" fontId="53" fillId="0" borderId="0" xfId="0" applyFont="1"/>
    <xf numFmtId="0" fontId="44" fillId="3" borderId="1" xfId="0" applyFont="1" applyFill="1" applyBorder="1" applyAlignment="1">
      <alignment horizontal="center" vertical="center"/>
    </xf>
    <xf numFmtId="2" fontId="44" fillId="3" borderId="1" xfId="0" applyNumberFormat="1" applyFont="1" applyFill="1" applyBorder="1" applyAlignment="1">
      <alignment horizontal="center" vertical="center" wrapText="1"/>
    </xf>
    <xf numFmtId="1" fontId="44" fillId="3" borderId="1" xfId="0" applyNumberFormat="1" applyFont="1" applyFill="1" applyBorder="1" applyAlignment="1">
      <alignment horizontal="center" vertical="center"/>
    </xf>
    <xf numFmtId="1" fontId="45" fillId="3" borderId="1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0" xfId="0" applyFont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4" fontId="10" fillId="0" borderId="0" xfId="8" applyFont="1" applyAlignment="1">
      <alignment vertical="center" wrapText="1"/>
    </xf>
    <xf numFmtId="0" fontId="11" fillId="0" borderId="0" xfId="0" applyFont="1" applyAlignment="1">
      <alignment vertical="center"/>
    </xf>
    <xf numFmtId="2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45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3" borderId="1" xfId="9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4" fontId="10" fillId="0" borderId="0" xfId="9" applyNumberFormat="1" applyFont="1" applyAlignment="1">
      <alignment vertical="top" wrapText="1"/>
    </xf>
    <xf numFmtId="1" fontId="10" fillId="0" borderId="0" xfId="9" applyNumberFormat="1" applyFont="1" applyAlignment="1">
      <alignment vertical="top" wrapText="1"/>
    </xf>
    <xf numFmtId="0" fontId="10" fillId="0" borderId="0" xfId="9" applyFont="1" applyAlignment="1">
      <alignment vertical="top"/>
    </xf>
    <xf numFmtId="0" fontId="9" fillId="0" borderId="0" xfId="0" applyFont="1" applyAlignment="1">
      <alignment vertical="center"/>
    </xf>
    <xf numFmtId="0" fontId="10" fillId="0" borderId="0" xfId="9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1" fontId="7" fillId="0" borderId="0" xfId="0" applyNumberFormat="1" applyFont="1" applyAlignment="1">
      <alignment vertical="top" wrapText="1"/>
    </xf>
    <xf numFmtId="0" fontId="58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9" applyFont="1" applyAlignment="1">
      <alignment vertical="top" wrapText="1"/>
    </xf>
    <xf numFmtId="0" fontId="7" fillId="3" borderId="1" xfId="0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left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9" fillId="3" borderId="1" xfId="0" applyFont="1" applyFill="1" applyBorder="1" applyAlignment="1">
      <alignment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49" fontId="44" fillId="3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/>
    <xf numFmtId="1" fontId="0" fillId="3" borderId="1" xfId="2" applyNumberFormat="1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vertical="center"/>
    </xf>
    <xf numFmtId="0" fontId="57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16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/>
    <xf numFmtId="0" fontId="9" fillId="3" borderId="1" xfId="0" applyFont="1" applyFill="1" applyBorder="1"/>
    <xf numFmtId="1" fontId="9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60" fillId="0" borderId="0" xfId="0" applyFont="1" applyAlignment="1">
      <alignment vertical="top" wrapText="1"/>
    </xf>
    <xf numFmtId="1" fontId="60" fillId="0" borderId="0" xfId="9" applyNumberFormat="1" applyFont="1" applyAlignment="1">
      <alignment vertical="top" wrapText="1"/>
    </xf>
    <xf numFmtId="1" fontId="60" fillId="0" borderId="0" xfId="0" applyNumberFormat="1" applyFont="1" applyAlignment="1">
      <alignment vertical="top" wrapText="1"/>
    </xf>
    <xf numFmtId="0" fontId="60" fillId="0" borderId="0" xfId="0" applyFont="1"/>
    <xf numFmtId="0" fontId="7" fillId="3" borderId="1" xfId="9" applyFont="1" applyFill="1" applyBorder="1" applyAlignment="1">
      <alignment horizontal="left" vertical="center" wrapText="1"/>
    </xf>
    <xf numFmtId="164" fontId="7" fillId="3" borderId="1" xfId="9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9" fillId="3" borderId="1" xfId="9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left" vertical="center"/>
    </xf>
    <xf numFmtId="164" fontId="9" fillId="3" borderId="1" xfId="9" applyNumberFormat="1" applyFont="1" applyFill="1" applyBorder="1" applyAlignment="1">
      <alignment horizontal="center" vertical="center" wrapText="1"/>
    </xf>
    <xf numFmtId="0" fontId="7" fillId="3" borderId="1" xfId="9" applyFont="1" applyFill="1" applyBorder="1" applyAlignment="1">
      <alignment vertical="top" wrapText="1"/>
    </xf>
    <xf numFmtId="0" fontId="9" fillId="3" borderId="1" xfId="9" applyFont="1" applyFill="1" applyBorder="1" applyAlignment="1">
      <alignment vertical="top" wrapText="1"/>
    </xf>
    <xf numFmtId="164" fontId="9" fillId="3" borderId="1" xfId="9" applyNumberFormat="1" applyFont="1" applyFill="1" applyBorder="1" applyAlignment="1">
      <alignment horizontal="center" vertical="center"/>
    </xf>
    <xf numFmtId="1" fontId="9" fillId="3" borderId="1" xfId="9" applyNumberFormat="1" applyFont="1" applyFill="1" applyBorder="1" applyAlignment="1">
      <alignment horizontal="center" vertical="center"/>
    </xf>
    <xf numFmtId="0" fontId="7" fillId="3" borderId="1" xfId="9" applyFont="1" applyFill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49" fontId="7" fillId="3" borderId="1" xfId="9" applyNumberFormat="1" applyFont="1" applyFill="1" applyBorder="1" applyAlignment="1">
      <alignment horizontal="center" vertical="center" wrapText="1"/>
    </xf>
    <xf numFmtId="1" fontId="7" fillId="3" borderId="1" xfId="9" applyNumberFormat="1" applyFont="1" applyFill="1" applyBorder="1" applyAlignment="1">
      <alignment horizontal="center" vertical="center" wrapText="1"/>
    </xf>
    <xf numFmtId="3" fontId="7" fillId="3" borderId="1" xfId="9" applyNumberFormat="1" applyFont="1" applyFill="1" applyBorder="1" applyAlignment="1">
      <alignment horizontal="center" vertical="center" wrapText="1"/>
    </xf>
    <xf numFmtId="0" fontId="7" fillId="3" borderId="1" xfId="9" applyFont="1" applyFill="1" applyBorder="1" applyAlignment="1">
      <alignment horizontal="center" vertical="center"/>
    </xf>
    <xf numFmtId="0" fontId="10" fillId="3" borderId="1" xfId="9" applyFont="1" applyFill="1" applyBorder="1" applyAlignment="1">
      <alignment horizontal="center" vertical="top" wrapText="1"/>
    </xf>
    <xf numFmtId="0" fontId="10" fillId="3" borderId="1" xfId="9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59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1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2" fontId="9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10" fillId="3" borderId="3" xfId="0" applyFont="1" applyFill="1" applyBorder="1"/>
    <xf numFmtId="1" fontId="7" fillId="3" borderId="1" xfId="4" applyNumberFormat="1" applyFont="1" applyFill="1" applyBorder="1" applyAlignment="1">
      <alignment horizontal="center" vertical="center" wrapText="1"/>
    </xf>
    <xf numFmtId="49" fontId="7" fillId="3" borderId="1" xfId="4" applyNumberFormat="1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49" fontId="9" fillId="3" borderId="1" xfId="4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vertical="center" wrapText="1"/>
    </xf>
    <xf numFmtId="1" fontId="7" fillId="3" borderId="1" xfId="4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 vertical="center"/>
    </xf>
    <xf numFmtId="2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1" fontId="27" fillId="3" borderId="1" xfId="0" applyNumberFormat="1" applyFont="1" applyFill="1" applyBorder="1" applyAlignment="1">
      <alignment horizontal="center" vertical="center"/>
    </xf>
    <xf numFmtId="43" fontId="29" fillId="3" borderId="1" xfId="2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/>
    </xf>
    <xf numFmtId="1" fontId="27" fillId="3" borderId="1" xfId="2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3" fillId="3" borderId="1" xfId="0" applyFont="1" applyFill="1" applyBorder="1"/>
    <xf numFmtId="0" fontId="27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1" fontId="29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2" fontId="29" fillId="3" borderId="1" xfId="0" applyNumberFormat="1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4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vertical="center"/>
    </xf>
    <xf numFmtId="1" fontId="44" fillId="3" borderId="1" xfId="0" applyNumberFormat="1" applyFont="1" applyFill="1" applyBorder="1" applyAlignment="1">
      <alignment horizontal="center" vertical="center" wrapText="1"/>
    </xf>
    <xf numFmtId="1" fontId="4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2" fontId="4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49" fontId="44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wrapText="1"/>
    </xf>
    <xf numFmtId="49" fontId="4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49" fontId="44" fillId="3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45" fillId="3" borderId="1" xfId="6" applyNumberFormat="1" applyFont="1" applyFill="1" applyBorder="1" applyAlignment="1">
      <alignment horizontal="center" vertical="center" wrapText="1"/>
    </xf>
    <xf numFmtId="0" fontId="45" fillId="3" borderId="1" xfId="6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vertical="center"/>
    </xf>
    <xf numFmtId="0" fontId="45" fillId="3" borderId="1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vertical="top"/>
    </xf>
    <xf numFmtId="0" fontId="44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1" fontId="50" fillId="3" borderId="1" xfId="0" applyNumberFormat="1" applyFont="1" applyFill="1" applyBorder="1" applyAlignment="1">
      <alignment horizontal="left" vertical="center"/>
    </xf>
    <xf numFmtId="0" fontId="9" fillId="3" borderId="1" xfId="7" applyFont="1" applyFill="1" applyBorder="1" applyAlignment="1">
      <alignment horizontal="left" vertical="center" wrapText="1"/>
    </xf>
    <xf numFmtId="164" fontId="9" fillId="3" borderId="1" xfId="7" applyNumberFormat="1" applyFont="1" applyFill="1" applyBorder="1" applyAlignment="1">
      <alignment horizontal="center" vertical="center" wrapText="1"/>
    </xf>
    <xf numFmtId="0" fontId="9" fillId="3" borderId="1" xfId="7" applyFont="1" applyFill="1" applyBorder="1" applyAlignment="1">
      <alignment horizontal="center" vertical="center" wrapText="1"/>
    </xf>
    <xf numFmtId="0" fontId="7" fillId="3" borderId="1" xfId="7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left" vertical="center"/>
    </xf>
    <xf numFmtId="1" fontId="24" fillId="3" borderId="1" xfId="0" applyNumberFormat="1" applyFont="1" applyFill="1" applyBorder="1" applyAlignment="1">
      <alignment horizontal="left" vertical="center" wrapText="1"/>
    </xf>
    <xf numFmtId="1" fontId="24" fillId="3" borderId="1" xfId="0" applyNumberFormat="1" applyFont="1" applyFill="1" applyBorder="1" applyAlignment="1">
      <alignment horizontal="left" vertical="center"/>
    </xf>
    <xf numFmtId="2" fontId="9" fillId="3" borderId="1" xfId="3" applyNumberFormat="1" applyFont="1" applyFill="1" applyBorder="1" applyAlignment="1">
      <alignment horizontal="center" vertical="center" wrapText="1"/>
    </xf>
    <xf numFmtId="2" fontId="51" fillId="3" borderId="1" xfId="0" applyNumberFormat="1" applyFont="1" applyFill="1" applyBorder="1" applyAlignment="1">
      <alignment horizontal="center" vertical="center" wrapText="1"/>
    </xf>
    <xf numFmtId="2" fontId="51" fillId="3" borderId="1" xfId="0" applyNumberFormat="1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horizontal="left" vertical="center" wrapText="1"/>
    </xf>
    <xf numFmtId="164" fontId="51" fillId="3" borderId="1" xfId="0" applyNumberFormat="1" applyFont="1" applyFill="1" applyBorder="1" applyAlignment="1">
      <alignment horizontal="center" vertical="center" wrapText="1"/>
    </xf>
    <xf numFmtId="164" fontId="51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wrapText="1"/>
    </xf>
    <xf numFmtId="16" fontId="7" fillId="3" borderId="1" xfId="0" applyNumberFormat="1" applyFont="1" applyFill="1" applyBorder="1" applyAlignment="1">
      <alignment horizontal="left" vertical="center"/>
    </xf>
    <xf numFmtId="0" fontId="23" fillId="3" borderId="1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/>
    <xf numFmtId="0" fontId="53" fillId="3" borderId="1" xfId="0" applyFont="1" applyFill="1" applyBorder="1" applyAlignment="1">
      <alignment vertical="center"/>
    </xf>
    <xf numFmtId="0" fontId="45" fillId="3" borderId="1" xfId="0" applyFont="1" applyFill="1" applyBorder="1" applyAlignment="1">
      <alignment horizontal="center" wrapText="1"/>
    </xf>
    <xf numFmtId="2" fontId="45" fillId="3" borderId="1" xfId="0" applyNumberFormat="1" applyFont="1" applyFill="1" applyBorder="1" applyAlignment="1">
      <alignment horizontal="center" vertical="top" wrapText="1"/>
    </xf>
    <xf numFmtId="0" fontId="45" fillId="3" borderId="1" xfId="0" applyFont="1" applyFill="1" applyBorder="1" applyAlignment="1">
      <alignment horizontal="center" vertical="top" wrapText="1"/>
    </xf>
    <xf numFmtId="164" fontId="45" fillId="3" borderId="1" xfId="0" applyNumberFormat="1" applyFont="1" applyFill="1" applyBorder="1" applyAlignment="1">
      <alignment horizontal="center" vertical="top" wrapText="1"/>
    </xf>
    <xf numFmtId="1" fontId="45" fillId="3" borderId="1" xfId="0" applyNumberFormat="1" applyFont="1" applyFill="1" applyBorder="1" applyAlignment="1">
      <alignment horizontal="center" vertical="top"/>
    </xf>
    <xf numFmtId="0" fontId="45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9" fillId="3" borderId="1" xfId="9" applyFont="1" applyFill="1" applyBorder="1" applyAlignment="1">
      <alignment horizontal="left" vertical="center" wrapText="1"/>
    </xf>
    <xf numFmtId="2" fontId="7" fillId="3" borderId="1" xfId="9" applyNumberFormat="1" applyFont="1" applyFill="1" applyBorder="1" applyAlignment="1">
      <alignment horizontal="center" vertical="center" wrapText="1"/>
    </xf>
    <xf numFmtId="0" fontId="43" fillId="3" borderId="1" xfId="9" applyFont="1" applyFill="1" applyBorder="1" applyAlignment="1">
      <alignment vertical="top"/>
    </xf>
    <xf numFmtId="164" fontId="7" fillId="3" borderId="1" xfId="9" applyNumberFormat="1" applyFont="1" applyFill="1" applyBorder="1" applyAlignment="1">
      <alignment horizontal="center" vertical="center"/>
    </xf>
    <xf numFmtId="1" fontId="7" fillId="3" borderId="1" xfId="9" applyNumberFormat="1" applyFont="1" applyFill="1" applyBorder="1" applyAlignment="1">
      <alignment horizontal="center" vertical="center"/>
    </xf>
    <xf numFmtId="1" fontId="9" fillId="3" borderId="1" xfId="9" applyNumberFormat="1" applyFont="1" applyFill="1" applyBorder="1" applyAlignment="1">
      <alignment horizontal="center" vertical="center" wrapText="1"/>
    </xf>
    <xf numFmtId="0" fontId="9" fillId="3" borderId="1" xfId="9" applyFont="1" applyFill="1" applyBorder="1" applyAlignment="1">
      <alignment horizontal="center" vertical="center"/>
    </xf>
    <xf numFmtId="0" fontId="9" fillId="3" borderId="1" xfId="9" applyFont="1" applyFill="1" applyBorder="1" applyAlignment="1">
      <alignment vertical="top"/>
    </xf>
    <xf numFmtId="0" fontId="10" fillId="3" borderId="1" xfId="9" applyFont="1" applyFill="1" applyBorder="1" applyAlignment="1">
      <alignment vertical="top" wrapText="1"/>
    </xf>
    <xf numFmtId="49" fontId="9" fillId="3" borderId="1" xfId="9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164" fontId="7" fillId="3" borderId="1" xfId="0" applyNumberFormat="1" applyFont="1" applyFill="1" applyBorder="1"/>
    <xf numFmtId="164" fontId="10" fillId="3" borderId="1" xfId="0" applyNumberFormat="1" applyFont="1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wrapText="1"/>
    </xf>
    <xf numFmtId="49" fontId="22" fillId="3" borderId="1" xfId="5" applyNumberFormat="1" applyFont="1" applyFill="1" applyBorder="1" applyAlignment="1">
      <alignment horizontal="left" vertical="center"/>
    </xf>
    <xf numFmtId="49" fontId="24" fillId="3" borderId="1" xfId="5" applyNumberFormat="1" applyFont="1" applyFill="1" applyBorder="1" applyAlignment="1">
      <alignment horizontal="left" vertical="center" wrapText="1"/>
    </xf>
    <xf numFmtId="49" fontId="24" fillId="3" borderId="1" xfId="5" applyNumberFormat="1" applyFont="1" applyFill="1" applyBorder="1" applyAlignment="1">
      <alignment horizontal="left" vertical="center"/>
    </xf>
    <xf numFmtId="49" fontId="13" fillId="3" borderId="1" xfId="5" applyNumberFormat="1" applyFont="1" applyFill="1" applyBorder="1" applyAlignment="1">
      <alignment horizontal="left" vertical="center"/>
    </xf>
    <xf numFmtId="49" fontId="7" fillId="3" borderId="1" xfId="5" applyNumberFormat="1" applyFont="1" applyFill="1" applyBorder="1" applyAlignment="1">
      <alignment horizontal="left" vertical="center"/>
    </xf>
    <xf numFmtId="49" fontId="13" fillId="3" borderId="1" xfId="5" applyNumberFormat="1" applyFont="1" applyFill="1" applyBorder="1" applyAlignment="1">
      <alignment horizontal="left" vertical="top"/>
    </xf>
    <xf numFmtId="49" fontId="22" fillId="3" borderId="1" xfId="5" applyNumberFormat="1" applyFont="1" applyFill="1" applyBorder="1" applyAlignment="1">
      <alignment horizontal="left" vertical="top" wrapText="1"/>
    </xf>
    <xf numFmtId="49" fontId="7" fillId="3" borderId="1" xfId="5" applyNumberFormat="1" applyFont="1" applyFill="1" applyBorder="1" applyAlignment="1">
      <alignment horizontal="left" vertical="top"/>
    </xf>
    <xf numFmtId="49" fontId="24" fillId="3" borderId="1" xfId="5" applyNumberFormat="1" applyFont="1" applyFill="1" applyBorder="1" applyAlignment="1">
      <alignment horizontal="left" wrapText="1"/>
    </xf>
    <xf numFmtId="0" fontId="51" fillId="3" borderId="1" xfId="0" applyFont="1" applyFill="1" applyBorder="1" applyAlignment="1">
      <alignment horizontal="left" vertical="center"/>
    </xf>
    <xf numFmtId="0" fontId="51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/>
    <xf numFmtId="0" fontId="2" fillId="0" borderId="8" xfId="0" applyFont="1" applyBorder="1"/>
    <xf numFmtId="0" fontId="3" fillId="0" borderId="8" xfId="0" applyFont="1" applyBorder="1"/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0" fillId="3" borderId="3" xfId="0" applyFill="1" applyBorder="1"/>
    <xf numFmtId="0" fontId="33" fillId="3" borderId="3" xfId="0" applyFont="1" applyFill="1" applyBorder="1"/>
    <xf numFmtId="0" fontId="30" fillId="0" borderId="8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7" fillId="0" borderId="8" xfId="0" applyFont="1" applyBorder="1"/>
    <xf numFmtId="0" fontId="34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7" fillId="3" borderId="1" xfId="9" applyFont="1" applyFill="1" applyBorder="1" applyAlignment="1">
      <alignment horizontal="left" vertical="center"/>
    </xf>
    <xf numFmtId="0" fontId="51" fillId="0" borderId="1" xfId="0" applyFont="1" applyBorder="1" applyAlignment="1">
      <alignment vertical="center"/>
    </xf>
    <xf numFmtId="0" fontId="63" fillId="0" borderId="1" xfId="0" applyFont="1" applyBorder="1" applyAlignment="1">
      <alignment horizontal="right" vertical="center"/>
    </xf>
    <xf numFmtId="0" fontId="33" fillId="0" borderId="0" xfId="0" applyFont="1"/>
    <xf numFmtId="0" fontId="51" fillId="0" borderId="1" xfId="0" applyFont="1" applyBorder="1" applyAlignment="1">
      <alignment vertical="center" wrapText="1"/>
    </xf>
    <xf numFmtId="2" fontId="51" fillId="0" borderId="1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left" vertical="top" wrapText="1"/>
    </xf>
    <xf numFmtId="2" fontId="63" fillId="0" borderId="1" xfId="0" applyNumberFormat="1" applyFont="1" applyBorder="1" applyAlignment="1">
      <alignment horizontal="right" vertical="center"/>
    </xf>
    <xf numFmtId="16" fontId="9" fillId="3" borderId="1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164" fontId="7" fillId="3" borderId="1" xfId="9" applyNumberFormat="1" applyFont="1" applyFill="1" applyBorder="1" applyAlignment="1">
      <alignment horizontal="left" vertical="center" wrapText="1"/>
    </xf>
    <xf numFmtId="0" fontId="7" fillId="0" borderId="1" xfId="9" applyFont="1" applyBorder="1" applyAlignment="1">
      <alignment horizontal="left" vertical="center" wrapText="1"/>
    </xf>
    <xf numFmtId="2" fontId="63" fillId="0" borderId="1" xfId="0" applyNumberFormat="1" applyFont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2" fontId="5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16" fontId="52" fillId="3" borderId="1" xfId="0" applyNumberFormat="1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2" fontId="9" fillId="3" borderId="1" xfId="5" applyNumberFormat="1" applyFont="1" applyFill="1" applyBorder="1" applyAlignment="1">
      <alignment vertical="center" wrapText="1"/>
    </xf>
    <xf numFmtId="2" fontId="0" fillId="0" borderId="0" xfId="0" applyNumberFormat="1" applyAlignment="1">
      <alignment horizontal="right" vertical="center"/>
    </xf>
    <xf numFmtId="164" fontId="6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61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3" fillId="3" borderId="1" xfId="5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left" vertical="center" wrapText="1"/>
    </xf>
    <xf numFmtId="1" fontId="9" fillId="3" borderId="1" xfId="4" applyNumberFormat="1" applyFont="1" applyFill="1" applyBorder="1" applyAlignment="1">
      <alignment horizontal="center" vertical="center" wrapText="1"/>
    </xf>
    <xf numFmtId="49" fontId="25" fillId="3" borderId="1" xfId="5" applyNumberFormat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1" fontId="22" fillId="3" borderId="1" xfId="5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25" fillId="3" borderId="1" xfId="5" applyNumberFormat="1" applyFont="1" applyFill="1" applyBorder="1" applyAlignment="1">
      <alignment horizontal="center" vertical="top"/>
    </xf>
    <xf numFmtId="1" fontId="7" fillId="3" borderId="1" xfId="4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9" fontId="27" fillId="3" borderId="1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wrapText="1"/>
    </xf>
    <xf numFmtId="0" fontId="27" fillId="3" borderId="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4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1" fontId="44" fillId="3" borderId="1" xfId="0" applyNumberFormat="1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top"/>
    </xf>
    <xf numFmtId="49" fontId="44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top" wrapText="1"/>
    </xf>
    <xf numFmtId="0" fontId="48" fillId="0" borderId="0" xfId="0" applyFont="1" applyAlignment="1">
      <alignment horizontal="left" wrapText="1"/>
    </xf>
    <xf numFmtId="49" fontId="45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48" fillId="0" borderId="0" xfId="0" applyFont="1" applyAlignment="1">
      <alignment horizont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16" fontId="9" fillId="3" borderId="1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16" fontId="7" fillId="3" borderId="1" xfId="0" applyNumberFormat="1" applyFont="1" applyFill="1" applyBorder="1" applyAlignment="1">
      <alignment horizontal="left" vertical="center"/>
    </xf>
    <xf numFmtId="0" fontId="53" fillId="0" borderId="0" xfId="0" applyFont="1" applyAlignment="1">
      <alignment horizontal="center" vertical="center" wrapText="1"/>
    </xf>
    <xf numFmtId="1" fontId="44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45" fillId="3" borderId="1" xfId="0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/>
    </xf>
    <xf numFmtId="0" fontId="45" fillId="3" borderId="1" xfId="0" applyFont="1" applyFill="1" applyBorder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45" fillId="3" borderId="1" xfId="0" applyFont="1" applyFill="1" applyBorder="1" applyAlignment="1">
      <alignment horizontal="left" vertical="top" wrapText="1"/>
    </xf>
    <xf numFmtId="0" fontId="56" fillId="0" borderId="0" xfId="0" applyFont="1" applyAlignment="1">
      <alignment horizontal="center" wrapText="1"/>
    </xf>
    <xf numFmtId="1" fontId="45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7" fillId="3" borderId="1" xfId="9" applyFont="1" applyFill="1" applyBorder="1" applyAlignment="1">
      <alignment horizontal="left" vertical="center" wrapText="1"/>
    </xf>
    <xf numFmtId="0" fontId="7" fillId="3" borderId="1" xfId="9" applyFont="1" applyFill="1" applyBorder="1" applyAlignment="1">
      <alignment horizontal="center" vertical="center" wrapText="1"/>
    </xf>
    <xf numFmtId="0" fontId="7" fillId="3" borderId="4" xfId="9" applyFont="1" applyFill="1" applyBorder="1" applyAlignment="1">
      <alignment horizontal="left" vertical="center" wrapText="1"/>
    </xf>
    <xf numFmtId="0" fontId="7" fillId="3" borderId="5" xfId="9" applyFont="1" applyFill="1" applyBorder="1" applyAlignment="1">
      <alignment horizontal="left" vertical="center" wrapText="1"/>
    </xf>
    <xf numFmtId="0" fontId="7" fillId="3" borderId="1" xfId="9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9" applyFont="1" applyFill="1" applyBorder="1" applyAlignment="1">
      <alignment horizontal="left" vertical="center" wrapText="1"/>
    </xf>
    <xf numFmtId="1" fontId="9" fillId="3" borderId="1" xfId="9" applyNumberFormat="1" applyFont="1" applyFill="1" applyBorder="1" applyAlignment="1">
      <alignment horizontal="center" vertical="center" wrapText="1"/>
    </xf>
    <xf numFmtId="1" fontId="7" fillId="3" borderId="1" xfId="9" applyNumberFormat="1" applyFont="1" applyFill="1" applyBorder="1" applyAlignment="1">
      <alignment horizontal="center" vertical="center" wrapText="1"/>
    </xf>
    <xf numFmtId="49" fontId="7" fillId="3" borderId="1" xfId="9" applyNumberFormat="1" applyFont="1" applyFill="1" applyBorder="1" applyAlignment="1">
      <alignment horizontal="center" vertical="center" wrapText="1"/>
    </xf>
    <xf numFmtId="0" fontId="9" fillId="3" borderId="1" xfId="9" applyFont="1" applyFill="1" applyBorder="1" applyAlignment="1">
      <alignment horizontal="center" vertical="center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5" xfId="9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9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2" fontId="51" fillId="0" borderId="1" xfId="0" applyNumberFormat="1" applyFont="1" applyBorder="1" applyAlignment="1">
      <alignment horizontal="center" vertical="center"/>
    </xf>
    <xf numFmtId="0" fontId="64" fillId="0" borderId="3" xfId="0" applyFont="1" applyBorder="1" applyAlignment="1">
      <alignment horizontal="center"/>
    </xf>
    <xf numFmtId="0" fontId="64" fillId="0" borderId="7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63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3" borderId="1" xfId="4" applyFont="1" applyFill="1" applyBorder="1" applyAlignment="1">
      <alignment horizontal="left" vertical="center" wrapText="1"/>
    </xf>
    <xf numFmtId="164" fontId="7" fillId="3" borderId="1" xfId="4" applyNumberFormat="1" applyFont="1" applyFill="1" applyBorder="1" applyAlignment="1">
      <alignment horizontal="center" vertical="center" wrapText="1"/>
    </xf>
    <xf numFmtId="2" fontId="7" fillId="3" borderId="1" xfId="4" applyNumberFormat="1" applyFont="1" applyFill="1" applyBorder="1" applyAlignment="1">
      <alignment horizontal="center" vertical="center" wrapText="1"/>
    </xf>
  </cellXfs>
  <cellStyles count="10">
    <cellStyle name="Komats" xfId="2" builtinId="3"/>
    <cellStyle name="Neitrāls" xfId="3" builtinId="28"/>
    <cellStyle name="Normal 2" xfId="1" xr:uid="{00000000-0005-0000-0000-000001000000}"/>
    <cellStyle name="Parastais 2" xfId="9" xr:uid="{48809DEE-BE57-4F2E-8541-07017F52FE22}"/>
    <cellStyle name="Parasts" xfId="0" builtinId="0"/>
    <cellStyle name="Parasts 2" xfId="7" xr:uid="{CAF0121F-0D31-46B9-8790-0233489EF853}"/>
    <cellStyle name="Parasts 4" xfId="6" xr:uid="{4F273C7A-D79B-4583-B884-53A872B22028}"/>
    <cellStyle name="Parasts 5" xfId="4" xr:uid="{C00A931B-A3C2-45EE-B7C4-124A59020CF8}"/>
    <cellStyle name="Parasts 6" xfId="5" xr:uid="{BCB31C5A-84A2-49D6-8FD1-877F6812C600}"/>
    <cellStyle name="Valūta" xfId="8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6"/>
  <sheetViews>
    <sheetView tabSelected="1" zoomScale="90" zoomScaleNormal="90" workbookViewId="0">
      <pane ySplit="7" topLeftCell="A734" activePane="bottomLeft" state="frozen"/>
      <selection pane="bottomLeft" activeCell="H116" sqref="H116"/>
    </sheetView>
  </sheetViews>
  <sheetFormatPr defaultRowHeight="15" x14ac:dyDescent="0.25"/>
  <cols>
    <col min="1" max="1" width="6.7109375" customWidth="1"/>
    <col min="2" max="2" width="16.5703125" customWidth="1"/>
    <col min="3" max="3" width="22.42578125" customWidth="1"/>
    <col min="7" max="7" width="10.7109375" customWidth="1"/>
    <col min="8" max="8" width="13.28515625" customWidth="1"/>
    <col min="9" max="9" width="11.7109375" customWidth="1"/>
    <col min="10" max="10" width="9.5703125" customWidth="1"/>
    <col min="11" max="11" width="10" customWidth="1"/>
    <col min="12" max="12" width="8.140625" customWidth="1"/>
    <col min="13" max="13" width="15.42578125" customWidth="1"/>
    <col min="14" max="14" width="14.5703125" customWidth="1"/>
    <col min="15" max="15" width="15.28515625" customWidth="1"/>
    <col min="16" max="17" width="12.7109375" customWidth="1"/>
    <col min="18" max="18" width="11.140625" customWidth="1"/>
    <col min="19" max="19" width="22.140625" style="12" customWidth="1"/>
    <col min="20" max="20" width="16.140625" style="12" customWidth="1"/>
    <col min="21" max="21" width="37.28515625" customWidth="1"/>
    <col min="22" max="22" width="34.85546875" customWidth="1"/>
    <col min="23" max="23" width="11.5703125" customWidth="1"/>
    <col min="30" max="30" width="21" customWidth="1"/>
  </cols>
  <sheetData>
    <row r="1" spans="1:25" ht="33.75" customHeight="1" x14ac:dyDescent="0.3">
      <c r="A1" s="76"/>
      <c r="B1" s="404" t="s">
        <v>1352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5" ht="30" customHeight="1" x14ac:dyDescent="0.25">
      <c r="A2" s="506" t="s">
        <v>139</v>
      </c>
      <c r="B2" s="390" t="s">
        <v>0</v>
      </c>
      <c r="C2" s="379" t="s">
        <v>1</v>
      </c>
      <c r="D2" s="402" t="s">
        <v>2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390" t="s">
        <v>86</v>
      </c>
      <c r="T2" s="390" t="s">
        <v>87</v>
      </c>
      <c r="U2" s="379" t="s">
        <v>88</v>
      </c>
    </row>
    <row r="3" spans="1:25" ht="30" customHeight="1" x14ac:dyDescent="0.25">
      <c r="A3" s="506"/>
      <c r="B3" s="390"/>
      <c r="C3" s="379"/>
      <c r="D3" s="402" t="s">
        <v>6</v>
      </c>
      <c r="E3" s="402"/>
      <c r="F3" s="402"/>
      <c r="G3" s="402"/>
      <c r="H3" s="402"/>
      <c r="I3" s="402" t="s">
        <v>9</v>
      </c>
      <c r="J3" s="402"/>
      <c r="K3" s="402"/>
      <c r="L3" s="402"/>
      <c r="M3" s="402"/>
      <c r="N3" s="402"/>
      <c r="O3" s="402"/>
      <c r="P3" s="402"/>
      <c r="Q3" s="379" t="s">
        <v>89</v>
      </c>
      <c r="R3" s="379"/>
      <c r="S3" s="390"/>
      <c r="T3" s="390"/>
      <c r="U3" s="379"/>
    </row>
    <row r="4" spans="1:25" ht="14.45" customHeight="1" x14ac:dyDescent="0.25">
      <c r="A4" s="506"/>
      <c r="B4" s="390"/>
      <c r="C4" s="379"/>
      <c r="D4" s="379" t="s">
        <v>3</v>
      </c>
      <c r="E4" s="379"/>
      <c r="F4" s="390" t="s">
        <v>7</v>
      </c>
      <c r="G4" s="390" t="s">
        <v>140</v>
      </c>
      <c r="H4" s="390" t="s">
        <v>8</v>
      </c>
      <c r="I4" s="379" t="s">
        <v>10</v>
      </c>
      <c r="J4" s="379" t="s">
        <v>90</v>
      </c>
      <c r="K4" s="379"/>
      <c r="L4" s="390" t="s">
        <v>13</v>
      </c>
      <c r="M4" s="390" t="s">
        <v>140</v>
      </c>
      <c r="N4" s="390" t="s">
        <v>141</v>
      </c>
      <c r="O4" s="390" t="s">
        <v>91</v>
      </c>
      <c r="P4" s="390" t="s">
        <v>14</v>
      </c>
      <c r="Q4" s="390" t="s">
        <v>142</v>
      </c>
      <c r="R4" s="390" t="s">
        <v>13</v>
      </c>
      <c r="S4" s="390" t="s">
        <v>92</v>
      </c>
      <c r="T4" s="390"/>
      <c r="U4" s="379"/>
    </row>
    <row r="5" spans="1:25" ht="71.25" customHeight="1" x14ac:dyDescent="0.25">
      <c r="A5" s="506"/>
      <c r="B5" s="390"/>
      <c r="C5" s="379"/>
      <c r="D5" s="87" t="s">
        <v>4</v>
      </c>
      <c r="E5" s="87" t="s">
        <v>5</v>
      </c>
      <c r="F5" s="390"/>
      <c r="G5" s="390"/>
      <c r="H5" s="390"/>
      <c r="I5" s="379"/>
      <c r="J5" s="84" t="s">
        <v>11</v>
      </c>
      <c r="K5" s="190" t="s">
        <v>12</v>
      </c>
      <c r="L5" s="390"/>
      <c r="M5" s="390"/>
      <c r="N5" s="390"/>
      <c r="O5" s="390"/>
      <c r="P5" s="390"/>
      <c r="Q5" s="390"/>
      <c r="R5" s="390"/>
      <c r="S5" s="390"/>
      <c r="T5" s="390"/>
      <c r="U5" s="379"/>
    </row>
    <row r="6" spans="1:25" ht="21" hidden="1" customHeight="1" x14ac:dyDescent="0.25">
      <c r="A6" s="76"/>
      <c r="B6" s="149"/>
      <c r="C6" s="85"/>
      <c r="D6" s="133" t="s">
        <v>4</v>
      </c>
      <c r="E6" s="133" t="s">
        <v>5</v>
      </c>
      <c r="F6" s="390"/>
      <c r="G6" s="390"/>
      <c r="H6" s="390"/>
      <c r="I6" s="379"/>
      <c r="J6" s="87" t="s">
        <v>11</v>
      </c>
      <c r="K6" s="149" t="s">
        <v>12</v>
      </c>
      <c r="L6" s="390"/>
      <c r="M6" s="390"/>
      <c r="N6" s="390"/>
      <c r="O6" s="390"/>
      <c r="P6" s="390"/>
      <c r="Q6" s="390"/>
      <c r="R6" s="390"/>
      <c r="S6" s="390"/>
      <c r="T6" s="149"/>
      <c r="U6" s="85"/>
    </row>
    <row r="7" spans="1:25" x14ac:dyDescent="0.25">
      <c r="A7" s="76"/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7">
        <v>7</v>
      </c>
      <c r="I7" s="87">
        <v>8</v>
      </c>
      <c r="J7" s="87">
        <v>9</v>
      </c>
      <c r="K7" s="87">
        <v>10</v>
      </c>
      <c r="L7" s="87">
        <v>11</v>
      </c>
      <c r="M7" s="87">
        <v>12</v>
      </c>
      <c r="N7" s="87">
        <v>13</v>
      </c>
      <c r="O7" s="87">
        <v>14</v>
      </c>
      <c r="P7" s="87">
        <v>15</v>
      </c>
      <c r="Q7" s="87">
        <v>16</v>
      </c>
      <c r="R7" s="87">
        <v>17</v>
      </c>
      <c r="S7" s="87">
        <v>18</v>
      </c>
      <c r="T7" s="87">
        <v>19</v>
      </c>
      <c r="U7" s="87">
        <v>20</v>
      </c>
    </row>
    <row r="8" spans="1:25" ht="31.5" x14ac:dyDescent="0.25">
      <c r="A8" s="87"/>
      <c r="B8" s="363" t="s">
        <v>151</v>
      </c>
      <c r="C8" s="75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5" ht="66.75" customHeight="1" x14ac:dyDescent="0.25">
      <c r="A9" s="87">
        <v>1</v>
      </c>
      <c r="B9" s="75" t="s">
        <v>40</v>
      </c>
      <c r="C9" s="82" t="s">
        <v>15</v>
      </c>
      <c r="D9" s="191">
        <v>0</v>
      </c>
      <c r="E9" s="108">
        <v>1.62</v>
      </c>
      <c r="F9" s="108">
        <v>1.62</v>
      </c>
      <c r="G9" s="87">
        <f>F9*5*1000</f>
        <v>8100.0000000000018</v>
      </c>
      <c r="H9" s="87" t="s">
        <v>38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87">
        <v>50440120297</v>
      </c>
      <c r="T9" s="87"/>
      <c r="U9" s="192" t="s">
        <v>143</v>
      </c>
      <c r="V9" s="5"/>
    </row>
    <row r="10" spans="1:25" ht="47.1" customHeight="1" x14ac:dyDescent="0.25">
      <c r="A10" s="87">
        <v>2</v>
      </c>
      <c r="B10" s="75" t="s">
        <v>41</v>
      </c>
      <c r="C10" s="82" t="s">
        <v>16</v>
      </c>
      <c r="D10" s="191">
        <v>0</v>
      </c>
      <c r="E10" s="191">
        <v>4.24</v>
      </c>
      <c r="F10" s="191">
        <v>4.24</v>
      </c>
      <c r="G10" s="87">
        <v>23532</v>
      </c>
      <c r="H10" s="87" t="s">
        <v>38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88">
        <v>50440090119</v>
      </c>
      <c r="T10" s="87"/>
      <c r="U10" s="180" t="s">
        <v>144</v>
      </c>
    </row>
    <row r="11" spans="1:25" ht="30" x14ac:dyDescent="0.25">
      <c r="A11" s="87">
        <v>3</v>
      </c>
      <c r="B11" s="75" t="s">
        <v>42</v>
      </c>
      <c r="C11" s="82" t="s">
        <v>17</v>
      </c>
      <c r="D11" s="191">
        <v>0</v>
      </c>
      <c r="E11" s="191">
        <v>4.84</v>
      </c>
      <c r="F11" s="191">
        <v>4.84</v>
      </c>
      <c r="G11" s="87">
        <v>30692</v>
      </c>
      <c r="H11" s="87" t="s">
        <v>38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88">
        <v>50440080054</v>
      </c>
      <c r="T11" s="87"/>
      <c r="U11" s="180" t="s">
        <v>145</v>
      </c>
    </row>
    <row r="12" spans="1:25" ht="22.5" customHeight="1" x14ac:dyDescent="0.25">
      <c r="A12" s="87">
        <v>4</v>
      </c>
      <c r="B12" s="79" t="s">
        <v>109</v>
      </c>
      <c r="C12" s="82" t="s">
        <v>79</v>
      </c>
      <c r="D12" s="191">
        <v>0</v>
      </c>
      <c r="E12" s="108">
        <v>6.39</v>
      </c>
      <c r="F12" s="108">
        <v>6.39</v>
      </c>
      <c r="G12" s="87">
        <v>38257</v>
      </c>
      <c r="H12" s="87" t="s">
        <v>38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88">
        <v>50440020218001</v>
      </c>
      <c r="T12" s="105"/>
      <c r="U12" s="76"/>
      <c r="V12" s="2"/>
    </row>
    <row r="13" spans="1:25" ht="48" customHeight="1" x14ac:dyDescent="0.25">
      <c r="A13" s="87">
        <v>5</v>
      </c>
      <c r="B13" s="79" t="s">
        <v>110</v>
      </c>
      <c r="C13" s="82" t="s">
        <v>26</v>
      </c>
      <c r="D13" s="191">
        <v>0</v>
      </c>
      <c r="E13" s="191">
        <v>4.75</v>
      </c>
      <c r="F13" s="191">
        <v>4.75</v>
      </c>
      <c r="G13" s="87">
        <v>28500</v>
      </c>
      <c r="H13" s="87" t="s">
        <v>38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87">
        <v>50440020219</v>
      </c>
      <c r="T13" s="105"/>
      <c r="U13" s="180" t="s">
        <v>145</v>
      </c>
      <c r="V13" s="2"/>
    </row>
    <row r="14" spans="1:25" ht="22.5" customHeight="1" x14ac:dyDescent="0.25">
      <c r="A14" s="379">
        <v>6</v>
      </c>
      <c r="B14" s="403" t="s">
        <v>111</v>
      </c>
      <c r="C14" s="400" t="s">
        <v>80</v>
      </c>
      <c r="D14" s="191">
        <v>0</v>
      </c>
      <c r="E14" s="191">
        <v>0.57999999999999996</v>
      </c>
      <c r="F14" s="191">
        <v>0.57999999999999996</v>
      </c>
      <c r="G14" s="87">
        <v>2320</v>
      </c>
      <c r="H14" s="87" t="s">
        <v>38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401">
        <v>50440020276001</v>
      </c>
      <c r="T14" s="399"/>
      <c r="U14" s="405"/>
      <c r="V14" s="2"/>
      <c r="W14" s="2"/>
      <c r="X14" s="2"/>
      <c r="Y14" s="10"/>
    </row>
    <row r="15" spans="1:25" ht="18.75" customHeight="1" x14ac:dyDescent="0.25">
      <c r="A15" s="379"/>
      <c r="B15" s="403"/>
      <c r="C15" s="400"/>
      <c r="D15" s="191">
        <v>0.57999999999999996</v>
      </c>
      <c r="E15" s="191">
        <v>2.2999999999999998</v>
      </c>
      <c r="F15" s="191">
        <v>1.72</v>
      </c>
      <c r="G15" s="87">
        <v>6880</v>
      </c>
      <c r="H15" s="87" t="s">
        <v>39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401"/>
      <c r="T15" s="399"/>
      <c r="U15" s="405"/>
      <c r="V15" s="2"/>
      <c r="W15" s="2"/>
      <c r="X15" s="2"/>
      <c r="Y15" s="2"/>
    </row>
    <row r="16" spans="1:25" ht="18.75" customHeight="1" x14ac:dyDescent="0.25">
      <c r="A16" s="380">
        <v>7</v>
      </c>
      <c r="B16" s="391" t="s">
        <v>43</v>
      </c>
      <c r="C16" s="393" t="s">
        <v>18</v>
      </c>
      <c r="D16" s="108">
        <v>0</v>
      </c>
      <c r="E16" s="108">
        <v>0.51</v>
      </c>
      <c r="F16" s="108">
        <v>0.51</v>
      </c>
      <c r="G16" s="104">
        <v>2559</v>
      </c>
      <c r="H16" s="104" t="s">
        <v>38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385">
        <v>50440140539001</v>
      </c>
      <c r="T16" s="380"/>
      <c r="U16" s="387" t="s">
        <v>1396</v>
      </c>
      <c r="V16" s="2"/>
      <c r="W16" s="2"/>
      <c r="X16" s="2"/>
      <c r="Y16" s="2"/>
    </row>
    <row r="17" spans="1:28" ht="43.5" customHeight="1" x14ac:dyDescent="0.25">
      <c r="A17" s="381"/>
      <c r="B17" s="392"/>
      <c r="C17" s="394"/>
      <c r="D17" s="108">
        <v>1.49</v>
      </c>
      <c r="E17" s="108">
        <v>2.79</v>
      </c>
      <c r="F17" s="108">
        <v>1.3</v>
      </c>
      <c r="G17" s="104">
        <v>6500</v>
      </c>
      <c r="H17" s="104" t="s">
        <v>38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386"/>
      <c r="T17" s="381"/>
      <c r="U17" s="388"/>
      <c r="V17" s="6"/>
      <c r="W17" s="389"/>
      <c r="X17" s="389"/>
    </row>
    <row r="18" spans="1:28" ht="40.5" customHeight="1" x14ac:dyDescent="0.25">
      <c r="A18" s="379">
        <v>8</v>
      </c>
      <c r="B18" s="403" t="s">
        <v>82</v>
      </c>
      <c r="C18" s="407" t="s">
        <v>19</v>
      </c>
      <c r="D18" s="108">
        <v>0</v>
      </c>
      <c r="E18" s="108">
        <v>1.05</v>
      </c>
      <c r="F18" s="108">
        <v>1.05</v>
      </c>
      <c r="G18" s="104">
        <f>F18*4.5*1000</f>
        <v>4725.0000000000009</v>
      </c>
      <c r="H18" s="104" t="s">
        <v>38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401">
        <v>50440080056001</v>
      </c>
      <c r="T18" s="399"/>
      <c r="U18" s="405"/>
      <c r="V18" s="395"/>
      <c r="W18" s="10"/>
      <c r="X18" s="5"/>
      <c r="Y18" s="5"/>
    </row>
    <row r="19" spans="1:28" ht="30" customHeight="1" x14ac:dyDescent="0.25">
      <c r="A19" s="379"/>
      <c r="B19" s="403"/>
      <c r="C19" s="407"/>
      <c r="D19" s="108">
        <v>1.05</v>
      </c>
      <c r="E19" s="108">
        <v>1.28</v>
      </c>
      <c r="F19" s="108">
        <f>E19-D19</f>
        <v>0.22999999999999998</v>
      </c>
      <c r="G19" s="104">
        <f>F19*4.5*1000</f>
        <v>1035</v>
      </c>
      <c r="H19" s="104" t="s">
        <v>39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401"/>
      <c r="T19" s="399"/>
      <c r="U19" s="405"/>
      <c r="V19" s="395"/>
      <c r="W19" s="2"/>
      <c r="X19" s="5"/>
      <c r="Y19" s="5"/>
    </row>
    <row r="20" spans="1:28" ht="70.5" customHeight="1" x14ac:dyDescent="0.25">
      <c r="A20" s="87">
        <v>9</v>
      </c>
      <c r="B20" s="79" t="s">
        <v>83</v>
      </c>
      <c r="C20" s="110" t="s">
        <v>77</v>
      </c>
      <c r="D20" s="108">
        <v>0</v>
      </c>
      <c r="E20" s="108">
        <v>2.02</v>
      </c>
      <c r="F20" s="108">
        <v>2.02</v>
      </c>
      <c r="G20" s="87">
        <v>10422</v>
      </c>
      <c r="H20" s="87" t="s">
        <v>38</v>
      </c>
      <c r="I20" s="193"/>
      <c r="J20" s="76"/>
      <c r="K20" s="76"/>
      <c r="L20" s="76"/>
      <c r="M20" s="76"/>
      <c r="N20" s="76"/>
      <c r="O20" s="76"/>
      <c r="P20" s="76"/>
      <c r="Q20" s="76"/>
      <c r="R20" s="76"/>
      <c r="S20" s="88">
        <v>50440100101</v>
      </c>
      <c r="T20" s="87"/>
      <c r="U20" s="180" t="s">
        <v>146</v>
      </c>
      <c r="V20" s="3"/>
    </row>
    <row r="21" spans="1:28" ht="65.25" customHeight="1" x14ac:dyDescent="0.25">
      <c r="A21" s="87">
        <v>10</v>
      </c>
      <c r="B21" s="79" t="s">
        <v>84</v>
      </c>
      <c r="C21" s="82" t="s">
        <v>20</v>
      </c>
      <c r="D21" s="191">
        <v>0</v>
      </c>
      <c r="E21" s="191">
        <v>0.61</v>
      </c>
      <c r="F21" s="191">
        <v>0.61</v>
      </c>
      <c r="G21" s="87">
        <v>3660</v>
      </c>
      <c r="H21" s="87" t="s">
        <v>38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87">
        <v>50440120298</v>
      </c>
      <c r="T21" s="87"/>
      <c r="U21" s="180" t="s">
        <v>146</v>
      </c>
    </row>
    <row r="22" spans="1:28" ht="21.75" customHeight="1" x14ac:dyDescent="0.25">
      <c r="A22" s="87">
        <v>11</v>
      </c>
      <c r="B22" s="79" t="s">
        <v>44</v>
      </c>
      <c r="C22" s="82" t="s">
        <v>21</v>
      </c>
      <c r="D22" s="191">
        <v>0</v>
      </c>
      <c r="E22" s="191">
        <v>4.75</v>
      </c>
      <c r="F22" s="191">
        <v>4.75</v>
      </c>
      <c r="G22" s="87">
        <v>21375</v>
      </c>
      <c r="H22" s="87" t="s">
        <v>39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88">
        <v>50440090137001</v>
      </c>
      <c r="T22" s="87"/>
      <c r="U22" s="76"/>
    </row>
    <row r="23" spans="1:28" ht="20.25" customHeight="1" x14ac:dyDescent="0.25">
      <c r="A23" s="87">
        <v>12</v>
      </c>
      <c r="B23" s="79" t="s">
        <v>85</v>
      </c>
      <c r="C23" s="82" t="s">
        <v>22</v>
      </c>
      <c r="D23" s="191">
        <v>0</v>
      </c>
      <c r="E23" s="191">
        <v>5.39</v>
      </c>
      <c r="F23" s="191">
        <v>5.39</v>
      </c>
      <c r="G23" s="87">
        <v>32340</v>
      </c>
      <c r="H23" s="87" t="s">
        <v>38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88">
        <v>50440110081001</v>
      </c>
      <c r="T23" s="87"/>
      <c r="U23" s="76"/>
    </row>
    <row r="24" spans="1:28" ht="54" customHeight="1" x14ac:dyDescent="0.25">
      <c r="A24" s="87">
        <v>13</v>
      </c>
      <c r="B24" s="79" t="s">
        <v>45</v>
      </c>
      <c r="C24" s="82" t="s">
        <v>23</v>
      </c>
      <c r="D24" s="191">
        <v>0</v>
      </c>
      <c r="E24" s="108">
        <v>4.2699999999999996</v>
      </c>
      <c r="F24" s="108">
        <v>4.2699999999999996</v>
      </c>
      <c r="G24" s="87">
        <v>23372</v>
      </c>
      <c r="H24" s="87" t="s">
        <v>38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88">
        <v>50440050052001</v>
      </c>
      <c r="T24" s="194"/>
      <c r="U24" s="76"/>
      <c r="V24" s="5"/>
      <c r="W24" s="6"/>
    </row>
    <row r="25" spans="1:28" ht="56.25" customHeight="1" x14ac:dyDescent="0.25">
      <c r="A25" s="87">
        <v>14</v>
      </c>
      <c r="B25" s="75" t="s">
        <v>112</v>
      </c>
      <c r="C25" s="82" t="s">
        <v>78</v>
      </c>
      <c r="D25" s="191">
        <v>0</v>
      </c>
      <c r="E25" s="108">
        <v>2.68</v>
      </c>
      <c r="F25" s="108">
        <v>2.68</v>
      </c>
      <c r="G25" s="87">
        <v>12060</v>
      </c>
      <c r="H25" s="87" t="s">
        <v>39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88" t="s">
        <v>137</v>
      </c>
      <c r="T25" s="187"/>
      <c r="U25" s="149" t="s">
        <v>147</v>
      </c>
      <c r="V25" s="5"/>
      <c r="W25" s="5"/>
    </row>
    <row r="26" spans="1:28" ht="29.25" customHeight="1" x14ac:dyDescent="0.25">
      <c r="A26" s="87">
        <v>15</v>
      </c>
      <c r="B26" s="79" t="s">
        <v>113</v>
      </c>
      <c r="C26" s="82" t="s">
        <v>24</v>
      </c>
      <c r="D26" s="191">
        <v>0</v>
      </c>
      <c r="E26" s="191">
        <v>2.2799999999999998</v>
      </c>
      <c r="F26" s="191">
        <v>2.2799999999999998</v>
      </c>
      <c r="G26" s="87">
        <v>10260</v>
      </c>
      <c r="H26" s="87" t="s">
        <v>38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88">
        <v>50440020216001</v>
      </c>
      <c r="T26" s="87"/>
      <c r="U26" s="76"/>
    </row>
    <row r="27" spans="1:28" ht="48" customHeight="1" x14ac:dyDescent="0.25">
      <c r="A27" s="87">
        <v>16</v>
      </c>
      <c r="B27" s="79" t="s">
        <v>114</v>
      </c>
      <c r="C27" s="82" t="s">
        <v>25</v>
      </c>
      <c r="D27" s="191">
        <v>0</v>
      </c>
      <c r="E27" s="108">
        <v>1.0900000000000001</v>
      </c>
      <c r="F27" s="108">
        <v>1.0900000000000001</v>
      </c>
      <c r="G27" s="104">
        <v>3815</v>
      </c>
      <c r="H27" s="104" t="s">
        <v>39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88">
        <v>50440030031006</v>
      </c>
      <c r="T27" s="87"/>
      <c r="U27" s="76"/>
      <c r="V27" s="6"/>
      <c r="W27" s="8"/>
      <c r="X27" s="11"/>
      <c r="AA27" s="378"/>
      <c r="AB27" s="378"/>
    </row>
    <row r="28" spans="1:28" ht="21.75" customHeight="1" x14ac:dyDescent="0.25">
      <c r="A28" s="379">
        <v>17</v>
      </c>
      <c r="B28" s="396" t="s">
        <v>115</v>
      </c>
      <c r="C28" s="407" t="s">
        <v>30</v>
      </c>
      <c r="D28" s="191">
        <v>0</v>
      </c>
      <c r="E28" s="108">
        <v>0.22</v>
      </c>
      <c r="F28" s="108">
        <v>0.22</v>
      </c>
      <c r="G28" s="379">
        <v>4010</v>
      </c>
      <c r="H28" s="87" t="s">
        <v>38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401">
        <v>50440120210004</v>
      </c>
      <c r="T28" s="379"/>
      <c r="U28" s="405"/>
      <c r="V28" s="395"/>
      <c r="W28" s="395"/>
      <c r="X28" s="10"/>
      <c r="Y28" s="6"/>
    </row>
    <row r="29" spans="1:28" ht="23.25" customHeight="1" x14ac:dyDescent="0.25">
      <c r="A29" s="379"/>
      <c r="B29" s="396"/>
      <c r="C29" s="407"/>
      <c r="D29" s="191">
        <v>0.22</v>
      </c>
      <c r="E29" s="108">
        <v>1.1000000000000001</v>
      </c>
      <c r="F29" s="108">
        <v>0.88</v>
      </c>
      <c r="G29" s="379"/>
      <c r="H29" s="87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401"/>
      <c r="T29" s="379"/>
      <c r="U29" s="405"/>
      <c r="V29" s="395"/>
      <c r="W29" s="395"/>
      <c r="X29" s="6"/>
      <c r="Y29" s="6"/>
    </row>
    <row r="30" spans="1:28" ht="72.75" customHeight="1" x14ac:dyDescent="0.25">
      <c r="A30" s="87">
        <v>18</v>
      </c>
      <c r="B30" s="75" t="s">
        <v>116</v>
      </c>
      <c r="C30" s="82" t="s">
        <v>32</v>
      </c>
      <c r="D30" s="191">
        <v>0</v>
      </c>
      <c r="E30" s="191">
        <v>1.18</v>
      </c>
      <c r="F30" s="191">
        <v>1.18</v>
      </c>
      <c r="G30" s="87">
        <v>4425</v>
      </c>
      <c r="H30" s="87" t="s">
        <v>38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84">
        <v>50440010074</v>
      </c>
      <c r="T30" s="187"/>
      <c r="U30" s="180" t="s">
        <v>148</v>
      </c>
      <c r="V30" s="395"/>
      <c r="W30" s="395"/>
    </row>
    <row r="31" spans="1:28" ht="15.75" customHeight="1" x14ac:dyDescent="0.25">
      <c r="A31" s="87">
        <v>19</v>
      </c>
      <c r="B31" s="75" t="s">
        <v>117</v>
      </c>
      <c r="C31" s="110" t="s">
        <v>81</v>
      </c>
      <c r="D31" s="191">
        <v>0</v>
      </c>
      <c r="E31" s="191">
        <v>0.4</v>
      </c>
      <c r="F31" s="191">
        <v>0.4</v>
      </c>
      <c r="G31" s="85">
        <v>8048</v>
      </c>
      <c r="H31" s="87" t="s">
        <v>38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313">
        <v>50440070224001</v>
      </c>
      <c r="T31" s="211"/>
      <c r="U31" s="76"/>
      <c r="V31" s="5"/>
      <c r="W31" s="6"/>
      <c r="X31" s="4"/>
    </row>
    <row r="32" spans="1:28" ht="14.25" customHeight="1" x14ac:dyDescent="0.25">
      <c r="A32" s="87"/>
      <c r="B32" s="75"/>
      <c r="C32" s="110"/>
      <c r="D32" s="191">
        <v>0.4</v>
      </c>
      <c r="E32" s="191">
        <v>1.3</v>
      </c>
      <c r="F32" s="191">
        <v>0.9</v>
      </c>
      <c r="G32" s="85"/>
      <c r="H32" s="87" t="s">
        <v>39</v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313"/>
      <c r="T32" s="211"/>
      <c r="U32" s="76"/>
      <c r="V32" s="6"/>
      <c r="W32" s="10"/>
    </row>
    <row r="33" spans="1:26" ht="14.25" customHeight="1" x14ac:dyDescent="0.25">
      <c r="A33" s="87"/>
      <c r="B33" s="75"/>
      <c r="C33" s="110"/>
      <c r="D33" s="108">
        <v>1.72</v>
      </c>
      <c r="E33" s="108">
        <v>2.21</v>
      </c>
      <c r="F33" s="108">
        <v>0.49</v>
      </c>
      <c r="G33" s="85"/>
      <c r="H33" s="87" t="s">
        <v>39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313"/>
      <c r="T33" s="211"/>
      <c r="U33" s="76"/>
      <c r="V33" s="5"/>
      <c r="W33" s="6"/>
      <c r="X33" s="6"/>
    </row>
    <row r="34" spans="1:26" ht="30" customHeight="1" x14ac:dyDescent="0.25">
      <c r="A34" s="87">
        <v>20</v>
      </c>
      <c r="B34" s="75" t="s">
        <v>105</v>
      </c>
      <c r="C34" s="82" t="s">
        <v>33</v>
      </c>
      <c r="D34" s="191">
        <v>0</v>
      </c>
      <c r="E34" s="191">
        <v>3.72</v>
      </c>
      <c r="F34" s="191">
        <v>3.72</v>
      </c>
      <c r="G34" s="87">
        <v>16740</v>
      </c>
      <c r="H34" s="87" t="s">
        <v>38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88">
        <v>50440060011007</v>
      </c>
      <c r="T34" s="105"/>
      <c r="U34" s="76"/>
      <c r="V34" s="2"/>
    </row>
    <row r="35" spans="1:26" ht="26.1" customHeight="1" x14ac:dyDescent="0.25">
      <c r="A35" s="379">
        <v>21</v>
      </c>
      <c r="B35" s="396" t="s">
        <v>118</v>
      </c>
      <c r="C35" s="397" t="s">
        <v>46</v>
      </c>
      <c r="D35" s="135">
        <v>0</v>
      </c>
      <c r="E35" s="135">
        <v>0.62</v>
      </c>
      <c r="F35" s="135">
        <v>0.62</v>
      </c>
      <c r="G35" s="195">
        <v>2852</v>
      </c>
      <c r="H35" s="195" t="s">
        <v>71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95">
        <v>50440070191</v>
      </c>
      <c r="T35" s="379" t="s">
        <v>72</v>
      </c>
      <c r="U35" s="406" t="s">
        <v>149</v>
      </c>
      <c r="V35" s="2"/>
      <c r="W35" s="2"/>
      <c r="X35" s="2"/>
      <c r="Y35" s="2"/>
    </row>
    <row r="36" spans="1:26" ht="17.25" customHeight="1" x14ac:dyDescent="0.25">
      <c r="A36" s="379"/>
      <c r="B36" s="396"/>
      <c r="C36" s="397"/>
      <c r="D36" s="135">
        <v>0.62</v>
      </c>
      <c r="E36" s="135">
        <v>0.77100000000000002</v>
      </c>
      <c r="F36" s="135">
        <v>0.151</v>
      </c>
      <c r="G36" s="195">
        <v>927</v>
      </c>
      <c r="H36" s="195" t="s">
        <v>71</v>
      </c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96">
        <v>50440070217002</v>
      </c>
      <c r="T36" s="379"/>
      <c r="U36" s="406"/>
      <c r="V36" s="2"/>
      <c r="W36" s="2"/>
      <c r="X36" s="2"/>
      <c r="Y36" s="2"/>
    </row>
    <row r="37" spans="1:26" ht="51.95" customHeight="1" x14ac:dyDescent="0.25">
      <c r="A37" s="87">
        <v>22</v>
      </c>
      <c r="B37" s="75" t="s">
        <v>106</v>
      </c>
      <c r="C37" s="197" t="s">
        <v>47</v>
      </c>
      <c r="D37" s="135">
        <v>0</v>
      </c>
      <c r="E37" s="135">
        <v>0.28000000000000003</v>
      </c>
      <c r="F37" s="135">
        <v>0.28000000000000003</v>
      </c>
      <c r="G37" s="195">
        <f>F37*4.5*1000</f>
        <v>1260.0000000000002</v>
      </c>
      <c r="H37" s="195" t="s">
        <v>71</v>
      </c>
      <c r="I37" s="314"/>
      <c r="J37" s="76"/>
      <c r="K37" s="76"/>
      <c r="L37" s="76"/>
      <c r="M37" s="76"/>
      <c r="N37" s="76"/>
      <c r="O37" s="76"/>
      <c r="P37" s="76"/>
      <c r="Q37" s="76"/>
      <c r="R37" s="76"/>
      <c r="S37" s="195">
        <v>50440070214</v>
      </c>
      <c r="T37" s="87" t="s">
        <v>72</v>
      </c>
      <c r="U37" s="163" t="s">
        <v>146</v>
      </c>
      <c r="V37" s="2"/>
      <c r="W37" s="2"/>
    </row>
    <row r="38" spans="1:26" ht="14.45" customHeight="1" x14ac:dyDescent="0.25">
      <c r="A38" s="379">
        <v>23</v>
      </c>
      <c r="B38" s="396" t="s">
        <v>107</v>
      </c>
      <c r="C38" s="397" t="s">
        <v>48</v>
      </c>
      <c r="D38" s="135">
        <v>0</v>
      </c>
      <c r="E38" s="135">
        <v>0.32400000000000001</v>
      </c>
      <c r="F38" s="135">
        <v>0.32400000000000001</v>
      </c>
      <c r="G38" s="136">
        <f>F38*5*1000</f>
        <v>1620</v>
      </c>
      <c r="H38" s="136" t="s">
        <v>38</v>
      </c>
      <c r="I38" s="315"/>
      <c r="J38" s="76"/>
      <c r="K38" s="76"/>
      <c r="L38" s="76"/>
      <c r="M38" s="76"/>
      <c r="N38" s="76"/>
      <c r="O38" s="76"/>
      <c r="P38" s="76"/>
      <c r="Q38" s="76"/>
      <c r="R38" s="76"/>
      <c r="S38" s="390">
        <v>50440070213</v>
      </c>
      <c r="T38" s="379" t="s">
        <v>72</v>
      </c>
      <c r="U38" s="407" t="s">
        <v>146</v>
      </c>
      <c r="V38" s="2"/>
      <c r="W38" s="5"/>
    </row>
    <row r="39" spans="1:26" x14ac:dyDescent="0.25">
      <c r="A39" s="379"/>
      <c r="B39" s="396"/>
      <c r="C39" s="397"/>
      <c r="D39" s="135">
        <v>0.32400000000000001</v>
      </c>
      <c r="E39" s="135">
        <v>0.93700000000000006</v>
      </c>
      <c r="F39" s="135">
        <v>0.61299999999999999</v>
      </c>
      <c r="G39" s="136">
        <f>F39*6*1000</f>
        <v>3678</v>
      </c>
      <c r="H39" s="136" t="s">
        <v>71</v>
      </c>
      <c r="I39" s="315"/>
      <c r="J39" s="76"/>
      <c r="K39" s="76"/>
      <c r="L39" s="76"/>
      <c r="M39" s="76"/>
      <c r="N39" s="76"/>
      <c r="O39" s="76"/>
      <c r="P39" s="76"/>
      <c r="Q39" s="76"/>
      <c r="R39" s="76"/>
      <c r="S39" s="390"/>
      <c r="T39" s="379"/>
      <c r="U39" s="407"/>
      <c r="W39" s="5"/>
    </row>
    <row r="40" spans="1:26" x14ac:dyDescent="0.25">
      <c r="A40" s="379"/>
      <c r="B40" s="396"/>
      <c r="C40" s="397"/>
      <c r="D40" s="135">
        <v>0.93700000000000006</v>
      </c>
      <c r="E40" s="135">
        <v>1.597</v>
      </c>
      <c r="F40" s="135">
        <v>0.66</v>
      </c>
      <c r="G40" s="136">
        <f>F40*6*1000</f>
        <v>3960</v>
      </c>
      <c r="H40" s="136" t="s">
        <v>38</v>
      </c>
      <c r="I40" s="315"/>
      <c r="J40" s="76"/>
      <c r="K40" s="76"/>
      <c r="L40" s="76"/>
      <c r="M40" s="76"/>
      <c r="N40" s="76"/>
      <c r="O40" s="76"/>
      <c r="P40" s="76"/>
      <c r="Q40" s="76"/>
      <c r="R40" s="76"/>
      <c r="S40" s="390"/>
      <c r="T40" s="379"/>
      <c r="U40" s="407"/>
      <c r="V40" s="5"/>
      <c r="W40" s="5"/>
    </row>
    <row r="41" spans="1:26" ht="29.1" customHeight="1" x14ac:dyDescent="0.25">
      <c r="A41" s="379">
        <v>24</v>
      </c>
      <c r="B41" s="396" t="s">
        <v>108</v>
      </c>
      <c r="C41" s="397" t="s">
        <v>51</v>
      </c>
      <c r="D41" s="134">
        <v>0</v>
      </c>
      <c r="E41" s="134">
        <v>0.40799999999999997</v>
      </c>
      <c r="F41" s="135">
        <v>0.40799999999999997</v>
      </c>
      <c r="G41" s="195">
        <v>1958</v>
      </c>
      <c r="H41" s="195" t="s">
        <v>71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383">
        <v>50440120376</v>
      </c>
      <c r="T41" s="379" t="s">
        <v>73</v>
      </c>
      <c r="U41" s="407" t="s">
        <v>146</v>
      </c>
    </row>
    <row r="42" spans="1:26" ht="28.5" customHeight="1" x14ac:dyDescent="0.25">
      <c r="A42" s="379"/>
      <c r="B42" s="396"/>
      <c r="C42" s="397"/>
      <c r="D42" s="84">
        <v>0.40799999999999997</v>
      </c>
      <c r="E42" s="156">
        <v>0.8</v>
      </c>
      <c r="F42" s="145">
        <v>0.39200000000000002</v>
      </c>
      <c r="G42" s="84">
        <v>1027</v>
      </c>
      <c r="H42" s="84" t="s">
        <v>38</v>
      </c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383"/>
      <c r="T42" s="379"/>
      <c r="U42" s="407"/>
    </row>
    <row r="43" spans="1:26" x14ac:dyDescent="0.25">
      <c r="A43" s="379">
        <v>25</v>
      </c>
      <c r="B43" s="396" t="s">
        <v>119</v>
      </c>
      <c r="C43" s="397" t="s">
        <v>52</v>
      </c>
      <c r="D43" s="134">
        <v>0</v>
      </c>
      <c r="E43" s="134">
        <v>0.3</v>
      </c>
      <c r="F43" s="135">
        <v>0.3</v>
      </c>
      <c r="G43" s="195">
        <v>1080</v>
      </c>
      <c r="H43" s="195" t="s">
        <v>38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384">
        <v>50440120340</v>
      </c>
      <c r="T43" s="379" t="s">
        <v>73</v>
      </c>
      <c r="U43" s="407" t="s">
        <v>146</v>
      </c>
      <c r="V43" s="3"/>
    </row>
    <row r="44" spans="1:26" x14ac:dyDescent="0.25">
      <c r="A44" s="379"/>
      <c r="B44" s="396"/>
      <c r="C44" s="397"/>
      <c r="D44" s="135">
        <v>0.3</v>
      </c>
      <c r="E44" s="135">
        <v>1.06</v>
      </c>
      <c r="F44" s="135">
        <v>0.76</v>
      </c>
      <c r="G44" s="136">
        <v>3648</v>
      </c>
      <c r="H44" s="136" t="s">
        <v>71</v>
      </c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384"/>
      <c r="T44" s="379"/>
      <c r="U44" s="407"/>
      <c r="V44" s="2"/>
      <c r="W44" s="2"/>
      <c r="X44" s="2"/>
      <c r="Y44" s="2"/>
      <c r="Z44" s="10"/>
    </row>
    <row r="45" spans="1:26" x14ac:dyDescent="0.25">
      <c r="A45" s="379"/>
      <c r="B45" s="396"/>
      <c r="C45" s="397"/>
      <c r="D45" s="134">
        <v>1.06</v>
      </c>
      <c r="E45" s="134">
        <v>1.9</v>
      </c>
      <c r="F45" s="135">
        <v>0.84</v>
      </c>
      <c r="G45" s="195">
        <v>3444</v>
      </c>
      <c r="H45" s="195" t="s">
        <v>71</v>
      </c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384"/>
      <c r="T45" s="379"/>
      <c r="U45" s="407"/>
      <c r="V45" s="2"/>
      <c r="W45" s="2"/>
      <c r="X45" s="2"/>
      <c r="Y45" s="2"/>
      <c r="Z45" s="10"/>
    </row>
    <row r="46" spans="1:26" x14ac:dyDescent="0.25">
      <c r="A46" s="379"/>
      <c r="B46" s="396"/>
      <c r="C46" s="397"/>
      <c r="D46" s="134">
        <v>1.9</v>
      </c>
      <c r="E46" s="134">
        <v>2.0099999999999998</v>
      </c>
      <c r="F46" s="135">
        <v>0.11</v>
      </c>
      <c r="G46" s="195">
        <v>341</v>
      </c>
      <c r="H46" s="195" t="s">
        <v>71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384"/>
      <c r="T46" s="379"/>
      <c r="U46" s="407"/>
      <c r="V46" s="2"/>
      <c r="W46" s="2"/>
      <c r="X46" s="2"/>
      <c r="Y46" s="2"/>
      <c r="Z46" s="2"/>
    </row>
    <row r="47" spans="1:26" ht="51" customHeight="1" x14ac:dyDescent="0.25">
      <c r="A47" s="87">
        <v>26</v>
      </c>
      <c r="B47" s="75" t="s">
        <v>120</v>
      </c>
      <c r="C47" s="197" t="s">
        <v>53</v>
      </c>
      <c r="D47" s="135">
        <v>0</v>
      </c>
      <c r="E47" s="135">
        <v>0.40600000000000003</v>
      </c>
      <c r="F47" s="135">
        <v>0.40600000000000003</v>
      </c>
      <c r="G47" s="136">
        <v>1395</v>
      </c>
      <c r="H47" s="136" t="s">
        <v>71</v>
      </c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195">
        <v>50440120346</v>
      </c>
      <c r="T47" s="87" t="s">
        <v>73</v>
      </c>
      <c r="U47" s="82" t="s">
        <v>148</v>
      </c>
    </row>
    <row r="48" spans="1:26" ht="21" customHeight="1" x14ac:dyDescent="0.25">
      <c r="A48" s="379">
        <v>27</v>
      </c>
      <c r="B48" s="396" t="s">
        <v>121</v>
      </c>
      <c r="C48" s="397" t="s">
        <v>54</v>
      </c>
      <c r="D48" s="135">
        <v>0</v>
      </c>
      <c r="E48" s="135">
        <v>0.317</v>
      </c>
      <c r="F48" s="135">
        <v>0.317</v>
      </c>
      <c r="G48" s="198">
        <f>F48*4.4*1000</f>
        <v>1394.8</v>
      </c>
      <c r="H48" s="195" t="s">
        <v>71</v>
      </c>
      <c r="I48" s="105"/>
      <c r="J48" s="76"/>
      <c r="K48" s="76"/>
      <c r="L48" s="76"/>
      <c r="M48" s="76"/>
      <c r="N48" s="76"/>
      <c r="O48" s="76"/>
      <c r="P48" s="76"/>
      <c r="Q48" s="76"/>
      <c r="R48" s="76"/>
      <c r="S48" s="384">
        <v>50440120341</v>
      </c>
      <c r="T48" s="379" t="s">
        <v>73</v>
      </c>
      <c r="U48" s="407" t="s">
        <v>148</v>
      </c>
      <c r="V48" s="2"/>
      <c r="W48" s="10"/>
    </row>
    <row r="49" spans="1:29" ht="29.45" customHeight="1" x14ac:dyDescent="0.25">
      <c r="A49" s="379"/>
      <c r="B49" s="396"/>
      <c r="C49" s="397"/>
      <c r="D49" s="135">
        <v>0.317</v>
      </c>
      <c r="E49" s="135">
        <v>0.41</v>
      </c>
      <c r="F49" s="135">
        <f>E49-D49</f>
        <v>9.2999999999999972E-2</v>
      </c>
      <c r="G49" s="198">
        <f>F49*4.8*1000</f>
        <v>446.39999999999986</v>
      </c>
      <c r="H49" s="195" t="s">
        <v>38</v>
      </c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384"/>
      <c r="T49" s="379"/>
      <c r="U49" s="407"/>
      <c r="V49" s="2"/>
      <c r="W49" s="2"/>
    </row>
    <row r="50" spans="1:29" ht="52.5" customHeight="1" x14ac:dyDescent="0.25">
      <c r="A50" s="87">
        <v>28</v>
      </c>
      <c r="B50" s="75" t="s">
        <v>122</v>
      </c>
      <c r="C50" s="199" t="s">
        <v>56</v>
      </c>
      <c r="D50" s="135">
        <v>0</v>
      </c>
      <c r="E50" s="135">
        <v>0.38400000000000001</v>
      </c>
      <c r="F50" s="135">
        <v>0.38400000000000001</v>
      </c>
      <c r="G50" s="136">
        <v>3155</v>
      </c>
      <c r="H50" s="136" t="s">
        <v>71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84">
        <v>50440120331</v>
      </c>
      <c r="T50" s="87" t="s">
        <v>74</v>
      </c>
      <c r="U50" s="82" t="s">
        <v>148</v>
      </c>
    </row>
    <row r="51" spans="1:29" ht="55.5" customHeight="1" x14ac:dyDescent="0.25">
      <c r="A51" s="87">
        <v>29</v>
      </c>
      <c r="B51" s="75" t="s">
        <v>93</v>
      </c>
      <c r="C51" s="197" t="s">
        <v>57</v>
      </c>
      <c r="D51" s="135">
        <v>0</v>
      </c>
      <c r="E51" s="135">
        <v>0.72199999999999998</v>
      </c>
      <c r="F51" s="135">
        <v>0.72199999999999998</v>
      </c>
      <c r="G51" s="195">
        <f>F51*4.5*1000</f>
        <v>3248.9999999999995</v>
      </c>
      <c r="H51" s="195" t="s">
        <v>38</v>
      </c>
      <c r="I51" s="105"/>
      <c r="J51" s="133"/>
      <c r="K51" s="133"/>
      <c r="L51" s="133"/>
      <c r="M51" s="133"/>
      <c r="N51" s="133"/>
      <c r="O51" s="133"/>
      <c r="P51" s="133"/>
      <c r="Q51" s="133"/>
      <c r="R51" s="133"/>
      <c r="S51" s="84">
        <v>50440120379</v>
      </c>
      <c r="T51" s="87" t="s">
        <v>74</v>
      </c>
      <c r="U51" s="82" t="s">
        <v>148</v>
      </c>
      <c r="V51" s="7"/>
    </row>
    <row r="52" spans="1:29" ht="45.6" customHeight="1" x14ac:dyDescent="0.25">
      <c r="A52" s="87">
        <v>30</v>
      </c>
      <c r="B52" s="75" t="s">
        <v>94</v>
      </c>
      <c r="C52" s="197" t="s">
        <v>58</v>
      </c>
      <c r="D52" s="134">
        <v>0</v>
      </c>
      <c r="E52" s="135">
        <v>0.09</v>
      </c>
      <c r="F52" s="135">
        <v>0.09</v>
      </c>
      <c r="G52" s="195">
        <v>369</v>
      </c>
      <c r="H52" s="195" t="s">
        <v>38</v>
      </c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84">
        <v>50440020271</v>
      </c>
      <c r="T52" s="87" t="s">
        <v>75</v>
      </c>
      <c r="U52" s="82" t="s">
        <v>148</v>
      </c>
      <c r="V52" s="3"/>
    </row>
    <row r="53" spans="1:29" ht="46.5" customHeight="1" x14ac:dyDescent="0.25">
      <c r="A53" s="87">
        <v>31</v>
      </c>
      <c r="B53" s="75" t="s">
        <v>95</v>
      </c>
      <c r="C53" s="197" t="s">
        <v>59</v>
      </c>
      <c r="D53" s="134">
        <v>0</v>
      </c>
      <c r="E53" s="135">
        <v>0.41799999999999998</v>
      </c>
      <c r="F53" s="135">
        <v>0.41799999999999998</v>
      </c>
      <c r="G53" s="195">
        <v>1045</v>
      </c>
      <c r="H53" s="195" t="s">
        <v>38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84">
        <v>50440020272</v>
      </c>
      <c r="T53" s="87" t="s">
        <v>75</v>
      </c>
      <c r="U53" s="82" t="s">
        <v>146</v>
      </c>
      <c r="V53" s="3"/>
    </row>
    <row r="54" spans="1:29" ht="51" customHeight="1" x14ac:dyDescent="0.25">
      <c r="A54" s="87">
        <v>32</v>
      </c>
      <c r="B54" s="75" t="s">
        <v>123</v>
      </c>
      <c r="C54" s="197" t="s">
        <v>60</v>
      </c>
      <c r="D54" s="134">
        <v>0</v>
      </c>
      <c r="E54" s="135">
        <v>0.192</v>
      </c>
      <c r="F54" s="135">
        <v>0.192</v>
      </c>
      <c r="G54" s="195">
        <v>768</v>
      </c>
      <c r="H54" s="195" t="s">
        <v>38</v>
      </c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84">
        <v>50440020273</v>
      </c>
      <c r="T54" s="87" t="s">
        <v>75</v>
      </c>
      <c r="U54" s="82" t="s">
        <v>146</v>
      </c>
      <c r="V54" s="3"/>
    </row>
    <row r="55" spans="1:29" ht="27.75" customHeight="1" x14ac:dyDescent="0.25">
      <c r="A55" s="87">
        <v>33</v>
      </c>
      <c r="B55" s="75" t="s">
        <v>124</v>
      </c>
      <c r="C55" s="197" t="s">
        <v>61</v>
      </c>
      <c r="D55" s="134">
        <v>0</v>
      </c>
      <c r="E55" s="135">
        <v>0.2</v>
      </c>
      <c r="F55" s="135">
        <v>0.2</v>
      </c>
      <c r="G55" s="195">
        <v>760</v>
      </c>
      <c r="H55" s="195" t="s">
        <v>38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88">
        <v>50440020254001</v>
      </c>
      <c r="T55" s="87" t="s">
        <v>75</v>
      </c>
      <c r="U55" s="76"/>
      <c r="V55" s="6"/>
    </row>
    <row r="56" spans="1:29" ht="26.25" customHeight="1" x14ac:dyDescent="0.25">
      <c r="A56" s="87">
        <v>34</v>
      </c>
      <c r="B56" s="75" t="s">
        <v>96</v>
      </c>
      <c r="C56" s="197" t="s">
        <v>62</v>
      </c>
      <c r="D56" s="134">
        <v>0</v>
      </c>
      <c r="E56" s="135">
        <v>0.6</v>
      </c>
      <c r="F56" s="135">
        <v>0.6</v>
      </c>
      <c r="G56" s="195">
        <v>2100</v>
      </c>
      <c r="H56" s="195" t="s">
        <v>38</v>
      </c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88">
        <v>50440020251001</v>
      </c>
      <c r="T56" s="87" t="s">
        <v>75</v>
      </c>
      <c r="U56" s="76"/>
      <c r="V56" s="3"/>
    </row>
    <row r="57" spans="1:29" ht="54.95" customHeight="1" x14ac:dyDescent="0.25">
      <c r="A57" s="87">
        <v>35</v>
      </c>
      <c r="B57" s="75" t="s">
        <v>104</v>
      </c>
      <c r="C57" s="197" t="s">
        <v>64</v>
      </c>
      <c r="D57" s="134">
        <v>0</v>
      </c>
      <c r="E57" s="134">
        <v>0.65</v>
      </c>
      <c r="F57" s="134">
        <v>0.65</v>
      </c>
      <c r="G57" s="195">
        <v>1950</v>
      </c>
      <c r="H57" s="195" t="s">
        <v>38</v>
      </c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195">
        <v>50440040118</v>
      </c>
      <c r="T57" s="87" t="s">
        <v>76</v>
      </c>
      <c r="U57" s="82" t="s">
        <v>148</v>
      </c>
    </row>
    <row r="58" spans="1:29" ht="21" customHeight="1" x14ac:dyDescent="0.25">
      <c r="A58" s="87">
        <v>36</v>
      </c>
      <c r="B58" s="75" t="s">
        <v>97</v>
      </c>
      <c r="C58" s="197" t="s">
        <v>66</v>
      </c>
      <c r="D58" s="134">
        <v>0</v>
      </c>
      <c r="E58" s="135">
        <v>0.26500000000000001</v>
      </c>
      <c r="F58" s="135">
        <v>0.26500000000000001</v>
      </c>
      <c r="G58" s="136">
        <v>663</v>
      </c>
      <c r="H58" s="136" t="s">
        <v>39</v>
      </c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88">
        <v>50440040056100</v>
      </c>
      <c r="T58" s="87" t="s">
        <v>76</v>
      </c>
      <c r="U58" s="76"/>
      <c r="V58" s="3"/>
    </row>
    <row r="59" spans="1:29" ht="28.5" customHeight="1" x14ac:dyDescent="0.25">
      <c r="A59" s="87">
        <v>37</v>
      </c>
      <c r="B59" s="75" t="s">
        <v>98</v>
      </c>
      <c r="C59" s="197" t="s">
        <v>59</v>
      </c>
      <c r="D59" s="135">
        <v>0</v>
      </c>
      <c r="E59" s="135">
        <v>0.35</v>
      </c>
      <c r="F59" s="135">
        <v>0.35</v>
      </c>
      <c r="G59" s="136">
        <f>F59*3.6*1000</f>
        <v>1260</v>
      </c>
      <c r="H59" s="136" t="s">
        <v>39</v>
      </c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196">
        <v>50440040001007</v>
      </c>
      <c r="T59" s="87" t="s">
        <v>76</v>
      </c>
      <c r="U59" s="76"/>
      <c r="V59" s="3"/>
    </row>
    <row r="60" spans="1:29" ht="27" customHeight="1" x14ac:dyDescent="0.25">
      <c r="A60" s="87">
        <v>38</v>
      </c>
      <c r="B60" s="75" t="s">
        <v>125</v>
      </c>
      <c r="C60" s="197" t="s">
        <v>69</v>
      </c>
      <c r="D60" s="134">
        <v>0</v>
      </c>
      <c r="E60" s="135">
        <v>0.61499999999999999</v>
      </c>
      <c r="F60" s="135">
        <v>0.61499999999999999</v>
      </c>
      <c r="G60" s="195">
        <v>1538</v>
      </c>
      <c r="H60" s="136" t="s">
        <v>39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196">
        <v>50440040056097</v>
      </c>
      <c r="T60" s="87" t="s">
        <v>76</v>
      </c>
      <c r="U60" s="76"/>
      <c r="V60" s="6"/>
    </row>
    <row r="61" spans="1:29" ht="28.5" customHeight="1" x14ac:dyDescent="0.25">
      <c r="A61" s="87">
        <v>39</v>
      </c>
      <c r="B61" s="75" t="s">
        <v>99</v>
      </c>
      <c r="C61" s="197" t="s">
        <v>70</v>
      </c>
      <c r="D61" s="134">
        <v>0</v>
      </c>
      <c r="E61" s="134">
        <v>0.33</v>
      </c>
      <c r="F61" s="134">
        <v>0.33</v>
      </c>
      <c r="G61" s="195">
        <v>858</v>
      </c>
      <c r="H61" s="195" t="s">
        <v>38</v>
      </c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88">
        <v>50440040061005</v>
      </c>
      <c r="T61" s="87" t="s">
        <v>76</v>
      </c>
      <c r="U61" s="76"/>
      <c r="V61" s="13"/>
    </row>
    <row r="62" spans="1:29" ht="30" customHeight="1" x14ac:dyDescent="0.25">
      <c r="A62" s="87">
        <v>40</v>
      </c>
      <c r="B62" s="75" t="s">
        <v>126</v>
      </c>
      <c r="C62" s="82" t="s">
        <v>27</v>
      </c>
      <c r="D62" s="191">
        <v>0</v>
      </c>
      <c r="E62" s="191">
        <v>1.1100000000000001</v>
      </c>
      <c r="F62" s="191">
        <v>1.1100000000000001</v>
      </c>
      <c r="G62" s="87">
        <v>5550</v>
      </c>
      <c r="H62" s="87" t="s">
        <v>38</v>
      </c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88">
        <v>50440060110001</v>
      </c>
      <c r="T62" s="87"/>
      <c r="U62" s="76"/>
    </row>
    <row r="63" spans="1:29" ht="38.1" customHeight="1" x14ac:dyDescent="0.25">
      <c r="A63" s="379">
        <v>41</v>
      </c>
      <c r="B63" s="403" t="s">
        <v>134</v>
      </c>
      <c r="C63" s="400" t="s">
        <v>28</v>
      </c>
      <c r="D63" s="108">
        <v>0</v>
      </c>
      <c r="E63" s="108">
        <v>1.34</v>
      </c>
      <c r="F63" s="108">
        <v>1.34</v>
      </c>
      <c r="G63" s="104">
        <f>F63*4.5*1000</f>
        <v>6030</v>
      </c>
      <c r="H63" s="104" t="s">
        <v>38</v>
      </c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415" t="s">
        <v>138</v>
      </c>
      <c r="T63" s="408"/>
      <c r="U63" s="400" t="s">
        <v>148</v>
      </c>
      <c r="V63" s="382"/>
      <c r="W63" s="6"/>
      <c r="X63" s="6"/>
      <c r="AA63" s="10"/>
      <c r="AB63" s="6"/>
      <c r="AC63" s="6"/>
    </row>
    <row r="64" spans="1:29" ht="32.25" customHeight="1" x14ac:dyDescent="0.25">
      <c r="A64" s="379"/>
      <c r="B64" s="403"/>
      <c r="C64" s="400"/>
      <c r="D64" s="108">
        <v>2.5499999999999998</v>
      </c>
      <c r="E64" s="108">
        <v>3.55</v>
      </c>
      <c r="F64" s="108">
        <f>E64-D64</f>
        <v>1</v>
      </c>
      <c r="G64" s="104">
        <f>F64*4.5*1000</f>
        <v>4500</v>
      </c>
      <c r="H64" s="104" t="s">
        <v>38</v>
      </c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415"/>
      <c r="T64" s="408"/>
      <c r="U64" s="400"/>
      <c r="V64" s="382"/>
      <c r="W64" s="6"/>
      <c r="X64" s="6"/>
      <c r="AA64" s="6"/>
      <c r="AB64" s="6"/>
      <c r="AC64" s="6"/>
    </row>
    <row r="65" spans="1:24" ht="27" customHeight="1" x14ac:dyDescent="0.25">
      <c r="A65" s="87">
        <v>42</v>
      </c>
      <c r="B65" s="79" t="s">
        <v>135</v>
      </c>
      <c r="C65" s="82" t="s">
        <v>29</v>
      </c>
      <c r="D65" s="191">
        <v>0</v>
      </c>
      <c r="E65" s="191">
        <v>1.1000000000000001</v>
      </c>
      <c r="F65" s="191">
        <v>1.1000000000000001</v>
      </c>
      <c r="G65" s="87">
        <v>6600</v>
      </c>
      <c r="H65" s="87" t="s">
        <v>38</v>
      </c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88">
        <v>50440130109001</v>
      </c>
      <c r="T65" s="87"/>
      <c r="U65" s="76"/>
    </row>
    <row r="66" spans="1:24" ht="23.25" customHeight="1" x14ac:dyDescent="0.25">
      <c r="A66" s="87">
        <v>43</v>
      </c>
      <c r="B66" s="79" t="s">
        <v>127</v>
      </c>
      <c r="C66" s="82" t="s">
        <v>31</v>
      </c>
      <c r="D66" s="191">
        <v>0</v>
      </c>
      <c r="E66" s="191">
        <v>0.57999999999999996</v>
      </c>
      <c r="F66" s="191">
        <v>0.57999999999999996</v>
      </c>
      <c r="G66" s="87">
        <v>2628</v>
      </c>
      <c r="H66" s="87" t="s">
        <v>38</v>
      </c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88">
        <v>50440120096006</v>
      </c>
      <c r="T66" s="87"/>
      <c r="U66" s="76"/>
    </row>
    <row r="67" spans="1:24" ht="30.75" customHeight="1" x14ac:dyDescent="0.25">
      <c r="A67" s="87">
        <v>44</v>
      </c>
      <c r="B67" s="79" t="s">
        <v>128</v>
      </c>
      <c r="C67" s="82" t="s">
        <v>34</v>
      </c>
      <c r="D67" s="191">
        <v>0</v>
      </c>
      <c r="E67" s="191">
        <v>0.57999999999999996</v>
      </c>
      <c r="F67" s="191">
        <v>0.57999999999999996</v>
      </c>
      <c r="G67" s="87">
        <v>2588</v>
      </c>
      <c r="H67" s="87" t="s">
        <v>38</v>
      </c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88">
        <v>50440070093001</v>
      </c>
      <c r="T67" s="87"/>
      <c r="U67" s="76"/>
    </row>
    <row r="68" spans="1:24" ht="22.5" customHeight="1" x14ac:dyDescent="0.25">
      <c r="A68" s="87">
        <v>45</v>
      </c>
      <c r="B68" s="79" t="s">
        <v>136</v>
      </c>
      <c r="C68" s="82" t="s">
        <v>35</v>
      </c>
      <c r="D68" s="191">
        <v>0</v>
      </c>
      <c r="E68" s="108">
        <v>0.41</v>
      </c>
      <c r="F68" s="108">
        <v>0.41</v>
      </c>
      <c r="G68" s="87">
        <v>1339</v>
      </c>
      <c r="H68" s="87" t="s">
        <v>38</v>
      </c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214">
        <v>50440120150006</v>
      </c>
      <c r="T68" s="194"/>
      <c r="U68" s="76"/>
      <c r="V68" s="6"/>
      <c r="W68" s="4"/>
    </row>
    <row r="69" spans="1:24" ht="26.25" customHeight="1" x14ac:dyDescent="0.25">
      <c r="A69" s="87">
        <v>46</v>
      </c>
      <c r="B69" s="79" t="s">
        <v>100</v>
      </c>
      <c r="C69" s="82" t="s">
        <v>36</v>
      </c>
      <c r="D69" s="191">
        <v>0</v>
      </c>
      <c r="E69" s="108">
        <v>1.03</v>
      </c>
      <c r="F69" s="108">
        <v>1.03</v>
      </c>
      <c r="G69" s="87">
        <v>3756</v>
      </c>
      <c r="H69" s="87" t="s">
        <v>38</v>
      </c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88">
        <v>50440100016008</v>
      </c>
      <c r="T69" s="194"/>
      <c r="U69" s="76"/>
      <c r="V69" s="6"/>
      <c r="W69" s="4"/>
    </row>
    <row r="70" spans="1:24" ht="30.75" customHeight="1" x14ac:dyDescent="0.25">
      <c r="A70" s="87">
        <v>47</v>
      </c>
      <c r="B70" s="75" t="s">
        <v>129</v>
      </c>
      <c r="C70" s="82" t="s">
        <v>37</v>
      </c>
      <c r="D70" s="108">
        <v>0.92</v>
      </c>
      <c r="E70" s="108">
        <v>3.41</v>
      </c>
      <c r="F70" s="108">
        <v>2.4900000000000002</v>
      </c>
      <c r="G70" s="104">
        <v>8824</v>
      </c>
      <c r="H70" s="104" t="s">
        <v>38</v>
      </c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88">
        <v>50440080055001</v>
      </c>
      <c r="T70" s="194"/>
      <c r="U70" s="76"/>
      <c r="V70" s="6"/>
      <c r="W70" s="4"/>
    </row>
    <row r="71" spans="1:24" ht="71.25" customHeight="1" x14ac:dyDescent="0.25">
      <c r="A71" s="87">
        <v>48</v>
      </c>
      <c r="B71" s="75" t="s">
        <v>101</v>
      </c>
      <c r="C71" s="197" t="s">
        <v>49</v>
      </c>
      <c r="D71" s="134">
        <v>0</v>
      </c>
      <c r="E71" s="134">
        <v>0.27</v>
      </c>
      <c r="F71" s="134">
        <v>0.27</v>
      </c>
      <c r="G71" s="195">
        <v>891</v>
      </c>
      <c r="H71" s="195" t="s">
        <v>38</v>
      </c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84">
        <v>50440070228</v>
      </c>
      <c r="T71" s="87" t="s">
        <v>72</v>
      </c>
      <c r="U71" s="82" t="s">
        <v>146</v>
      </c>
    </row>
    <row r="72" spans="1:24" ht="26.25" customHeight="1" x14ac:dyDescent="0.25">
      <c r="A72" s="87">
        <v>49</v>
      </c>
      <c r="B72" s="75" t="s">
        <v>130</v>
      </c>
      <c r="C72" s="197" t="s">
        <v>50</v>
      </c>
      <c r="D72" s="134">
        <v>0</v>
      </c>
      <c r="E72" s="134">
        <v>0.36</v>
      </c>
      <c r="F72" s="134">
        <v>0.36</v>
      </c>
      <c r="G72" s="195">
        <v>900</v>
      </c>
      <c r="H72" s="195" t="s">
        <v>38</v>
      </c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88">
        <v>50440070104008</v>
      </c>
      <c r="T72" s="87" t="s">
        <v>72</v>
      </c>
      <c r="U72" s="76"/>
    </row>
    <row r="73" spans="1:24" ht="28.5" customHeight="1" x14ac:dyDescent="0.25">
      <c r="A73" s="87">
        <v>50</v>
      </c>
      <c r="B73" s="75" t="s">
        <v>131</v>
      </c>
      <c r="C73" s="197" t="s">
        <v>55</v>
      </c>
      <c r="D73" s="134">
        <v>0</v>
      </c>
      <c r="E73" s="134">
        <v>0.28000000000000003</v>
      </c>
      <c r="F73" s="135">
        <v>0.28000000000000003</v>
      </c>
      <c r="G73" s="195">
        <v>1260</v>
      </c>
      <c r="H73" s="195" t="s">
        <v>38</v>
      </c>
      <c r="I73" s="316"/>
      <c r="J73" s="76"/>
      <c r="K73" s="76"/>
      <c r="L73" s="76"/>
      <c r="M73" s="76"/>
      <c r="N73" s="76"/>
      <c r="O73" s="76"/>
      <c r="P73" s="76"/>
      <c r="Q73" s="76"/>
      <c r="R73" s="76"/>
      <c r="S73" s="88">
        <v>50440120016005</v>
      </c>
      <c r="T73" s="87" t="s">
        <v>73</v>
      </c>
      <c r="U73" s="76"/>
      <c r="V73" s="377"/>
      <c r="W73" s="377"/>
      <c r="X73" s="377"/>
    </row>
    <row r="74" spans="1:24" ht="24" customHeight="1" x14ac:dyDescent="0.25">
      <c r="A74" s="87">
        <v>51</v>
      </c>
      <c r="B74" s="75" t="s">
        <v>102</v>
      </c>
      <c r="C74" s="197" t="s">
        <v>63</v>
      </c>
      <c r="D74" s="134">
        <v>0</v>
      </c>
      <c r="E74" s="135">
        <v>0.23300000000000001</v>
      </c>
      <c r="F74" s="135">
        <v>0.23300000000000001</v>
      </c>
      <c r="G74" s="195">
        <v>722</v>
      </c>
      <c r="H74" s="195" t="s">
        <v>38</v>
      </c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88">
        <v>50440020021008</v>
      </c>
      <c r="T74" s="87" t="s">
        <v>75</v>
      </c>
      <c r="U74" s="76"/>
      <c r="V74" s="330"/>
    </row>
    <row r="75" spans="1:24" ht="22.5" customHeight="1" x14ac:dyDescent="0.25">
      <c r="A75" s="87">
        <v>52</v>
      </c>
      <c r="B75" s="75" t="s">
        <v>103</v>
      </c>
      <c r="C75" s="197" t="s">
        <v>65</v>
      </c>
      <c r="D75" s="134">
        <v>0</v>
      </c>
      <c r="E75" s="134">
        <v>0.29499999999999998</v>
      </c>
      <c r="F75" s="134">
        <v>0.29499999999999998</v>
      </c>
      <c r="G75" s="195">
        <v>1328</v>
      </c>
      <c r="H75" s="195" t="s">
        <v>38</v>
      </c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88">
        <v>50440040056004</v>
      </c>
      <c r="T75" s="87" t="s">
        <v>76</v>
      </c>
      <c r="U75" s="76"/>
      <c r="V75" s="24"/>
    </row>
    <row r="76" spans="1:24" ht="26.25" customHeight="1" x14ac:dyDescent="0.25">
      <c r="A76" s="87">
        <v>53</v>
      </c>
      <c r="B76" s="75" t="s">
        <v>132</v>
      </c>
      <c r="C76" s="197" t="s">
        <v>67</v>
      </c>
      <c r="D76" s="134">
        <v>0</v>
      </c>
      <c r="E76" s="134">
        <v>0.37</v>
      </c>
      <c r="F76" s="134">
        <v>0.37</v>
      </c>
      <c r="G76" s="195">
        <v>999</v>
      </c>
      <c r="H76" s="195" t="s">
        <v>39</v>
      </c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88">
        <v>50440040056098</v>
      </c>
      <c r="T76" s="87" t="s">
        <v>76</v>
      </c>
      <c r="U76" s="77"/>
      <c r="V76" s="24"/>
    </row>
    <row r="77" spans="1:24" ht="20.25" customHeight="1" x14ac:dyDescent="0.25">
      <c r="A77" s="87">
        <v>54</v>
      </c>
      <c r="B77" s="75" t="s">
        <v>133</v>
      </c>
      <c r="C77" s="197" t="s">
        <v>68</v>
      </c>
      <c r="D77" s="134">
        <v>0</v>
      </c>
      <c r="E77" s="135">
        <v>0.26</v>
      </c>
      <c r="F77" s="135">
        <v>0.26</v>
      </c>
      <c r="G77" s="136">
        <v>650</v>
      </c>
      <c r="H77" s="136" t="s">
        <v>39</v>
      </c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88">
        <v>50440040056135</v>
      </c>
      <c r="T77" s="87" t="s">
        <v>76</v>
      </c>
      <c r="U77" s="77"/>
      <c r="V77" s="331"/>
    </row>
    <row r="78" spans="1:24" ht="38.25" customHeight="1" x14ac:dyDescent="0.25">
      <c r="A78" s="87"/>
      <c r="B78" s="363" t="s">
        <v>150</v>
      </c>
      <c r="C78" s="75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87"/>
      <c r="T78" s="87"/>
      <c r="U78" s="77"/>
      <c r="V78" s="24"/>
    </row>
    <row r="79" spans="1:24" ht="45" x14ac:dyDescent="0.25">
      <c r="A79" s="87">
        <v>55</v>
      </c>
      <c r="B79" s="75" t="s">
        <v>152</v>
      </c>
      <c r="C79" s="137" t="s">
        <v>153</v>
      </c>
      <c r="D79" s="200">
        <v>0</v>
      </c>
      <c r="E79" s="200">
        <v>4.2380000000000004</v>
      </c>
      <c r="F79" s="200">
        <v>4.24</v>
      </c>
      <c r="G79" s="104">
        <v>18011</v>
      </c>
      <c r="H79" s="139" t="s">
        <v>154</v>
      </c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201">
        <v>50480020254</v>
      </c>
      <c r="T79" s="76"/>
      <c r="U79" s="332" t="s">
        <v>259</v>
      </c>
      <c r="V79" s="100"/>
    </row>
    <row r="80" spans="1:24" ht="15" customHeight="1" x14ac:dyDescent="0.25">
      <c r="A80" s="379">
        <v>56</v>
      </c>
      <c r="B80" s="396" t="s">
        <v>155</v>
      </c>
      <c r="C80" s="410" t="s">
        <v>156</v>
      </c>
      <c r="D80" s="200">
        <v>0</v>
      </c>
      <c r="E80" s="200">
        <v>0.61799999999999999</v>
      </c>
      <c r="F80" s="200">
        <v>0.61799999999999999</v>
      </c>
      <c r="G80" s="104">
        <v>2163</v>
      </c>
      <c r="H80" s="139" t="s">
        <v>71</v>
      </c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411" t="s">
        <v>157</v>
      </c>
      <c r="T80" s="414"/>
      <c r="U80" s="406" t="s">
        <v>261</v>
      </c>
      <c r="V80" s="416"/>
    </row>
    <row r="81" spans="1:22" x14ac:dyDescent="0.25">
      <c r="A81" s="379"/>
      <c r="B81" s="396"/>
      <c r="C81" s="410"/>
      <c r="D81" s="200">
        <v>0.62</v>
      </c>
      <c r="E81" s="200">
        <v>2.84</v>
      </c>
      <c r="F81" s="200">
        <f>E81-D81</f>
        <v>2.2199999999999998</v>
      </c>
      <c r="G81" s="104">
        <f>F81*3.5*1000</f>
        <v>7770</v>
      </c>
      <c r="H81" s="139" t="s">
        <v>38</v>
      </c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411"/>
      <c r="T81" s="414"/>
      <c r="U81" s="406"/>
      <c r="V81" s="416"/>
    </row>
    <row r="82" spans="1:22" x14ac:dyDescent="0.25">
      <c r="A82" s="379"/>
      <c r="B82" s="396"/>
      <c r="C82" s="410"/>
      <c r="D82" s="200">
        <v>2.84</v>
      </c>
      <c r="E82" s="200">
        <v>4.0599999999999996</v>
      </c>
      <c r="F82" s="200">
        <f>E82-D82</f>
        <v>1.2199999999999998</v>
      </c>
      <c r="G82" s="104">
        <f>F82*3.5*1000</f>
        <v>4270</v>
      </c>
      <c r="H82" s="139" t="s">
        <v>39</v>
      </c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411"/>
      <c r="T82" s="414"/>
      <c r="U82" s="406"/>
      <c r="V82" s="416"/>
    </row>
    <row r="83" spans="1:22" x14ac:dyDescent="0.25">
      <c r="A83" s="379"/>
      <c r="B83" s="396"/>
      <c r="C83" s="410"/>
      <c r="D83" s="200">
        <v>0</v>
      </c>
      <c r="E83" s="200">
        <v>0.2</v>
      </c>
      <c r="F83" s="200">
        <v>0.2</v>
      </c>
      <c r="G83" s="104">
        <f>F83*3.5*1000</f>
        <v>700.00000000000011</v>
      </c>
      <c r="H83" s="139" t="s">
        <v>38</v>
      </c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411"/>
      <c r="T83" s="414"/>
      <c r="U83" s="406"/>
      <c r="V83" s="416"/>
    </row>
    <row r="84" spans="1:22" ht="45" x14ac:dyDescent="0.25">
      <c r="A84" s="87">
        <v>57</v>
      </c>
      <c r="B84" s="75" t="s">
        <v>158</v>
      </c>
      <c r="C84" s="137" t="s">
        <v>159</v>
      </c>
      <c r="D84" s="200">
        <v>0</v>
      </c>
      <c r="E84" s="200">
        <v>1.71</v>
      </c>
      <c r="F84" s="200">
        <v>1.71</v>
      </c>
      <c r="G84" s="104">
        <v>5985</v>
      </c>
      <c r="H84" s="139" t="s">
        <v>154</v>
      </c>
      <c r="I84" s="87"/>
      <c r="J84" s="87"/>
      <c r="K84" s="104"/>
      <c r="L84" s="87"/>
      <c r="M84" s="87"/>
      <c r="N84" s="87"/>
      <c r="O84" s="87"/>
      <c r="P84" s="87"/>
      <c r="Q84" s="87"/>
      <c r="R84" s="87"/>
      <c r="S84" s="201" t="s">
        <v>160</v>
      </c>
      <c r="T84" s="317"/>
      <c r="U84" s="82" t="s">
        <v>260</v>
      </c>
      <c r="V84" s="4"/>
    </row>
    <row r="85" spans="1:22" ht="15" customHeight="1" x14ac:dyDescent="0.25">
      <c r="A85" s="379">
        <v>58</v>
      </c>
      <c r="B85" s="396" t="s">
        <v>161</v>
      </c>
      <c r="C85" s="410" t="s">
        <v>162</v>
      </c>
      <c r="D85" s="200">
        <v>0</v>
      </c>
      <c r="E85" s="200">
        <v>0.58099999999999996</v>
      </c>
      <c r="F85" s="200">
        <v>0.58099999999999996</v>
      </c>
      <c r="G85" s="104">
        <v>2615</v>
      </c>
      <c r="H85" s="139" t="s">
        <v>163</v>
      </c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413" t="s">
        <v>164</v>
      </c>
      <c r="T85" s="405"/>
      <c r="U85" s="400" t="s">
        <v>260</v>
      </c>
      <c r="V85" s="17"/>
    </row>
    <row r="86" spans="1:22" ht="15.75" x14ac:dyDescent="0.25">
      <c r="A86" s="379"/>
      <c r="B86" s="396"/>
      <c r="C86" s="410"/>
      <c r="D86" s="200">
        <v>0.58099999999999996</v>
      </c>
      <c r="E86" s="200">
        <v>5.4160000000000004</v>
      </c>
      <c r="F86" s="200">
        <v>4.835</v>
      </c>
      <c r="G86" s="104">
        <v>21758</v>
      </c>
      <c r="H86" s="139" t="s">
        <v>154</v>
      </c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413"/>
      <c r="T86" s="405"/>
      <c r="U86" s="400"/>
      <c r="V86" s="17"/>
    </row>
    <row r="87" spans="1:22" ht="45" x14ac:dyDescent="0.25">
      <c r="A87" s="87">
        <v>59</v>
      </c>
      <c r="B87" s="79" t="s">
        <v>165</v>
      </c>
      <c r="C87" s="137" t="s">
        <v>166</v>
      </c>
      <c r="D87" s="200">
        <v>0</v>
      </c>
      <c r="E87" s="200">
        <v>0.23899999999999999</v>
      </c>
      <c r="F87" s="200">
        <v>0.23899999999999999</v>
      </c>
      <c r="G87" s="104">
        <v>1195</v>
      </c>
      <c r="H87" s="139" t="s">
        <v>38</v>
      </c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139">
        <v>50480010054</v>
      </c>
      <c r="T87" s="193"/>
      <c r="U87" s="82" t="s">
        <v>260</v>
      </c>
      <c r="V87" s="4"/>
    </row>
    <row r="88" spans="1:22" x14ac:dyDescent="0.25">
      <c r="A88" s="87">
        <v>60</v>
      </c>
      <c r="B88" s="75" t="s">
        <v>167</v>
      </c>
      <c r="C88" s="137" t="s">
        <v>168</v>
      </c>
      <c r="D88" s="200">
        <v>0</v>
      </c>
      <c r="E88" s="200">
        <v>2.7669999999999999</v>
      </c>
      <c r="F88" s="200">
        <v>2.77</v>
      </c>
      <c r="G88" s="104">
        <v>11068</v>
      </c>
      <c r="H88" s="139" t="s">
        <v>154</v>
      </c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203">
        <v>50480030133001</v>
      </c>
      <c r="T88" s="318"/>
      <c r="U88" s="76"/>
      <c r="V88" s="4"/>
    </row>
    <row r="89" spans="1:22" ht="45" x14ac:dyDescent="0.25">
      <c r="A89" s="87">
        <v>61</v>
      </c>
      <c r="B89" s="75" t="s">
        <v>169</v>
      </c>
      <c r="C89" s="137" t="s">
        <v>170</v>
      </c>
      <c r="D89" s="200">
        <v>0</v>
      </c>
      <c r="E89" s="200">
        <v>3.4380000000000002</v>
      </c>
      <c r="F89" s="200">
        <v>3.44</v>
      </c>
      <c r="G89" s="104">
        <v>15471</v>
      </c>
      <c r="H89" s="139" t="s">
        <v>154</v>
      </c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204" t="s">
        <v>171</v>
      </c>
      <c r="T89" s="319"/>
      <c r="U89" s="82" t="s">
        <v>262</v>
      </c>
      <c r="V89" s="4"/>
    </row>
    <row r="90" spans="1:22" ht="45" x14ac:dyDescent="0.25">
      <c r="A90" s="87">
        <v>62</v>
      </c>
      <c r="B90" s="75" t="s">
        <v>172</v>
      </c>
      <c r="C90" s="137" t="s">
        <v>173</v>
      </c>
      <c r="D90" s="200">
        <v>0</v>
      </c>
      <c r="E90" s="200">
        <v>2.8660000000000001</v>
      </c>
      <c r="F90" s="200">
        <v>2.8660000000000001</v>
      </c>
      <c r="G90" s="104">
        <v>12897</v>
      </c>
      <c r="H90" s="139" t="s">
        <v>38</v>
      </c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201">
        <v>50480020251</v>
      </c>
      <c r="T90" s="320"/>
      <c r="U90" s="82" t="s">
        <v>263</v>
      </c>
      <c r="V90" s="4"/>
    </row>
    <row r="91" spans="1:22" ht="45" x14ac:dyDescent="0.25">
      <c r="A91" s="87">
        <v>63</v>
      </c>
      <c r="B91" s="79" t="s">
        <v>174</v>
      </c>
      <c r="C91" s="137" t="s">
        <v>175</v>
      </c>
      <c r="D91" s="200" t="s">
        <v>176</v>
      </c>
      <c r="E91" s="200">
        <v>3.5619999999999998</v>
      </c>
      <c r="F91" s="200">
        <v>3.5619999999999998</v>
      </c>
      <c r="G91" s="104">
        <v>16919</v>
      </c>
      <c r="H91" s="139" t="s">
        <v>177</v>
      </c>
      <c r="I91" s="205" t="s">
        <v>178</v>
      </c>
      <c r="J91" s="205">
        <v>0.219</v>
      </c>
      <c r="K91" s="205" t="s">
        <v>179</v>
      </c>
      <c r="L91" s="206">
        <v>4</v>
      </c>
      <c r="M91" s="206">
        <v>24</v>
      </c>
      <c r="N91" s="206"/>
      <c r="O91" s="205"/>
      <c r="P91" s="205" t="s">
        <v>180</v>
      </c>
      <c r="Q91" s="205"/>
      <c r="R91" s="104"/>
      <c r="S91" s="207" t="s">
        <v>181</v>
      </c>
      <c r="T91" s="318"/>
      <c r="U91" s="148" t="s">
        <v>259</v>
      </c>
      <c r="V91" s="18"/>
    </row>
    <row r="92" spans="1:22" ht="45" x14ac:dyDescent="0.25">
      <c r="A92" s="87">
        <v>64</v>
      </c>
      <c r="B92" s="75" t="s">
        <v>182</v>
      </c>
      <c r="C92" s="137" t="s">
        <v>183</v>
      </c>
      <c r="D92" s="200">
        <v>0</v>
      </c>
      <c r="E92" s="200">
        <v>1.7350000000000001</v>
      </c>
      <c r="F92" s="200">
        <v>1.7350000000000001</v>
      </c>
      <c r="G92" s="104">
        <v>8241</v>
      </c>
      <c r="H92" s="139" t="s">
        <v>38</v>
      </c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204" t="s">
        <v>184</v>
      </c>
      <c r="T92" s="321"/>
      <c r="U92" s="82" t="s">
        <v>259</v>
      </c>
      <c r="V92" s="4"/>
    </row>
    <row r="93" spans="1:22" x14ac:dyDescent="0.25">
      <c r="A93" s="87">
        <v>65</v>
      </c>
      <c r="B93" s="75" t="s">
        <v>185</v>
      </c>
      <c r="C93" s="137" t="s">
        <v>186</v>
      </c>
      <c r="D93" s="200">
        <v>0</v>
      </c>
      <c r="E93" s="200">
        <v>1.607</v>
      </c>
      <c r="F93" s="200">
        <v>1.607</v>
      </c>
      <c r="G93" s="104">
        <v>7232</v>
      </c>
      <c r="H93" s="139" t="s">
        <v>154</v>
      </c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203">
        <v>50480020278001</v>
      </c>
      <c r="T93" s="322"/>
      <c r="U93" s="208"/>
      <c r="V93" s="19"/>
    </row>
    <row r="94" spans="1:22" ht="30" x14ac:dyDescent="0.25">
      <c r="A94" s="87">
        <v>66</v>
      </c>
      <c r="B94" s="75" t="s">
        <v>187</v>
      </c>
      <c r="C94" s="137" t="s">
        <v>188</v>
      </c>
      <c r="D94" s="200">
        <v>0</v>
      </c>
      <c r="E94" s="200">
        <v>1.4430000000000001</v>
      </c>
      <c r="F94" s="200">
        <v>1.4430000000000001</v>
      </c>
      <c r="G94" s="104">
        <v>6051</v>
      </c>
      <c r="H94" s="139" t="s">
        <v>154</v>
      </c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204" t="s">
        <v>189</v>
      </c>
      <c r="T94" s="321"/>
      <c r="U94" s="82" t="s">
        <v>265</v>
      </c>
      <c r="V94" s="4"/>
    </row>
    <row r="95" spans="1:22" x14ac:dyDescent="0.25">
      <c r="A95" s="379">
        <v>67</v>
      </c>
      <c r="B95" s="403" t="s">
        <v>190</v>
      </c>
      <c r="C95" s="410" t="s">
        <v>191</v>
      </c>
      <c r="D95" s="200">
        <v>0</v>
      </c>
      <c r="E95" s="200">
        <v>0.20399999999999999</v>
      </c>
      <c r="F95" s="200">
        <v>0.20399999999999999</v>
      </c>
      <c r="G95" s="104">
        <v>735</v>
      </c>
      <c r="H95" s="139" t="s">
        <v>71</v>
      </c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411">
        <v>50480040018006</v>
      </c>
      <c r="T95" s="412"/>
      <c r="U95" s="405"/>
      <c r="V95" s="4"/>
    </row>
    <row r="96" spans="1:22" x14ac:dyDescent="0.25">
      <c r="A96" s="379"/>
      <c r="B96" s="403"/>
      <c r="C96" s="410"/>
      <c r="D96" s="200">
        <v>0.20399999999999999</v>
      </c>
      <c r="E96" s="200">
        <v>0.77600000000000002</v>
      </c>
      <c r="F96" s="200">
        <v>0.57999999999999996</v>
      </c>
      <c r="G96" s="104">
        <v>2059</v>
      </c>
      <c r="H96" s="139" t="s">
        <v>154</v>
      </c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411"/>
      <c r="T96" s="412"/>
      <c r="U96" s="405"/>
      <c r="V96" s="4"/>
    </row>
    <row r="97" spans="1:22" ht="15" customHeight="1" x14ac:dyDescent="0.25">
      <c r="A97" s="379">
        <v>68</v>
      </c>
      <c r="B97" s="396" t="s">
        <v>192</v>
      </c>
      <c r="C97" s="410" t="s">
        <v>193</v>
      </c>
      <c r="D97" s="200" t="s">
        <v>194</v>
      </c>
      <c r="E97" s="200">
        <v>9.0999999999999998E-2</v>
      </c>
      <c r="F97" s="200">
        <v>0.09</v>
      </c>
      <c r="G97" s="209">
        <v>410</v>
      </c>
      <c r="H97" s="139" t="s">
        <v>71</v>
      </c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419">
        <v>50480020262</v>
      </c>
      <c r="T97" s="409"/>
      <c r="U97" s="407" t="s">
        <v>264</v>
      </c>
      <c r="V97" s="4"/>
    </row>
    <row r="98" spans="1:22" x14ac:dyDescent="0.25">
      <c r="A98" s="379"/>
      <c r="B98" s="396"/>
      <c r="C98" s="410"/>
      <c r="D98" s="200">
        <v>0.09</v>
      </c>
      <c r="E98" s="200">
        <v>0.57399999999999995</v>
      </c>
      <c r="F98" s="200">
        <v>0.48</v>
      </c>
      <c r="G98" s="104">
        <v>2173</v>
      </c>
      <c r="H98" s="139" t="s">
        <v>38</v>
      </c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419"/>
      <c r="T98" s="409"/>
      <c r="U98" s="407"/>
      <c r="V98" s="4"/>
    </row>
    <row r="99" spans="1:22" ht="15" customHeight="1" x14ac:dyDescent="0.25">
      <c r="A99" s="379">
        <v>69</v>
      </c>
      <c r="B99" s="403" t="s">
        <v>195</v>
      </c>
      <c r="C99" s="410" t="s">
        <v>196</v>
      </c>
      <c r="D99" s="200" t="s">
        <v>197</v>
      </c>
      <c r="E99" s="200">
        <v>7.5999999999999998E-2</v>
      </c>
      <c r="F99" s="200">
        <v>7.5999999999999998E-2</v>
      </c>
      <c r="G99" s="104">
        <v>304</v>
      </c>
      <c r="H99" s="139" t="s">
        <v>71</v>
      </c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411" t="s">
        <v>258</v>
      </c>
      <c r="T99" s="412"/>
      <c r="U99" s="406" t="s">
        <v>266</v>
      </c>
      <c r="V99" s="18"/>
    </row>
    <row r="100" spans="1:22" ht="41.25" customHeight="1" x14ac:dyDescent="0.25">
      <c r="A100" s="379"/>
      <c r="B100" s="403"/>
      <c r="C100" s="410"/>
      <c r="D100" s="200">
        <v>7.5999999999999998E-2</v>
      </c>
      <c r="E100" s="200">
        <v>1</v>
      </c>
      <c r="F100" s="200">
        <v>0.92400000000000004</v>
      </c>
      <c r="G100" s="104">
        <v>3696</v>
      </c>
      <c r="H100" s="139" t="s">
        <v>39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411"/>
      <c r="T100" s="412"/>
      <c r="U100" s="406"/>
      <c r="V100" s="20"/>
    </row>
    <row r="101" spans="1:22" ht="15" customHeight="1" x14ac:dyDescent="0.25">
      <c r="A101" s="379">
        <v>70</v>
      </c>
      <c r="B101" s="403" t="s">
        <v>198</v>
      </c>
      <c r="C101" s="410" t="s">
        <v>199</v>
      </c>
      <c r="D101" s="200">
        <v>0</v>
      </c>
      <c r="E101" s="200">
        <v>0.14000000000000001</v>
      </c>
      <c r="F101" s="200">
        <v>0.14000000000000001</v>
      </c>
      <c r="G101" s="209">
        <v>560</v>
      </c>
      <c r="H101" s="139" t="s">
        <v>200</v>
      </c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411">
        <v>50480050081001</v>
      </c>
      <c r="T101" s="418"/>
      <c r="U101" s="405"/>
      <c r="V101" s="6"/>
    </row>
    <row r="102" spans="1:22" x14ac:dyDescent="0.25">
      <c r="A102" s="379"/>
      <c r="B102" s="403"/>
      <c r="C102" s="410"/>
      <c r="D102" s="200">
        <v>0.14000000000000001</v>
      </c>
      <c r="E102" s="200">
        <v>4.5030000000000001</v>
      </c>
      <c r="F102" s="200">
        <v>4.3630000000000004</v>
      </c>
      <c r="G102" s="209">
        <v>19634</v>
      </c>
      <c r="H102" s="139" t="s">
        <v>38</v>
      </c>
      <c r="I102" s="161"/>
      <c r="J102" s="161"/>
      <c r="K102" s="161"/>
      <c r="L102" s="210"/>
      <c r="M102" s="161"/>
      <c r="N102" s="161"/>
      <c r="O102" s="161"/>
      <c r="P102" s="161"/>
      <c r="Q102" s="161"/>
      <c r="R102" s="161"/>
      <c r="S102" s="411"/>
      <c r="T102" s="418"/>
      <c r="U102" s="405"/>
      <c r="V102" s="6"/>
    </row>
    <row r="103" spans="1:22" x14ac:dyDescent="0.25">
      <c r="A103" s="379"/>
      <c r="B103" s="403"/>
      <c r="C103" s="410"/>
      <c r="D103" s="200">
        <v>4.5030000000000001</v>
      </c>
      <c r="E103" s="200">
        <v>5.2130000000000001</v>
      </c>
      <c r="F103" s="200">
        <v>0.71</v>
      </c>
      <c r="G103" s="209">
        <v>2485</v>
      </c>
      <c r="H103" s="139" t="s">
        <v>39</v>
      </c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411"/>
      <c r="T103" s="418"/>
      <c r="U103" s="405"/>
      <c r="V103" s="6"/>
    </row>
    <row r="104" spans="1:22" x14ac:dyDescent="0.25">
      <c r="A104" s="379"/>
      <c r="B104" s="403"/>
      <c r="C104" s="410"/>
      <c r="D104" s="200">
        <v>6.11</v>
      </c>
      <c r="E104" s="200">
        <v>6.78</v>
      </c>
      <c r="F104" s="200">
        <v>0.66500000000000004</v>
      </c>
      <c r="G104" s="209">
        <v>2327</v>
      </c>
      <c r="H104" s="139" t="s">
        <v>38</v>
      </c>
      <c r="I104" s="104"/>
      <c r="J104" s="104"/>
      <c r="K104" s="104"/>
      <c r="L104" s="161"/>
      <c r="M104" s="161"/>
      <c r="N104" s="161"/>
      <c r="O104" s="161"/>
      <c r="P104" s="161"/>
      <c r="Q104" s="161"/>
      <c r="R104" s="161"/>
      <c r="S104" s="411"/>
      <c r="T104" s="418"/>
      <c r="U104" s="405"/>
      <c r="V104" s="6"/>
    </row>
    <row r="105" spans="1:22" ht="30" x14ac:dyDescent="0.25">
      <c r="A105" s="87">
        <v>71</v>
      </c>
      <c r="B105" s="75" t="s">
        <v>201</v>
      </c>
      <c r="C105" s="137" t="s">
        <v>202</v>
      </c>
      <c r="D105" s="200">
        <v>0</v>
      </c>
      <c r="E105" s="138" t="s">
        <v>1191</v>
      </c>
      <c r="F105" s="200">
        <v>3.5</v>
      </c>
      <c r="G105" s="104">
        <v>15750</v>
      </c>
      <c r="H105" s="139" t="s">
        <v>154</v>
      </c>
      <c r="I105" s="80"/>
      <c r="J105" s="80"/>
      <c r="K105" s="80"/>
      <c r="L105" s="80"/>
      <c r="M105" s="79"/>
      <c r="N105" s="79"/>
      <c r="O105" s="80"/>
      <c r="P105" s="80"/>
      <c r="Q105" s="80"/>
      <c r="R105" s="80"/>
      <c r="S105" s="204" t="s">
        <v>203</v>
      </c>
      <c r="T105" s="323"/>
      <c r="U105" s="211"/>
      <c r="V105" s="19"/>
    </row>
    <row r="106" spans="1:22" x14ac:dyDescent="0.25">
      <c r="A106" s="87">
        <v>72</v>
      </c>
      <c r="B106" s="75" t="s">
        <v>204</v>
      </c>
      <c r="C106" s="137" t="s">
        <v>205</v>
      </c>
      <c r="D106" s="200">
        <v>0</v>
      </c>
      <c r="E106" s="200">
        <v>0.72699999999999998</v>
      </c>
      <c r="F106" s="200">
        <v>0.73</v>
      </c>
      <c r="G106" s="104">
        <v>2920</v>
      </c>
      <c r="H106" s="139" t="s">
        <v>206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204" t="s">
        <v>207</v>
      </c>
      <c r="T106" s="323"/>
      <c r="U106" s="211"/>
      <c r="V106" s="19"/>
    </row>
    <row r="107" spans="1:22" ht="30" x14ac:dyDescent="0.25">
      <c r="A107" s="87">
        <v>73</v>
      </c>
      <c r="B107" s="75" t="s">
        <v>208</v>
      </c>
      <c r="C107" s="137" t="s">
        <v>209</v>
      </c>
      <c r="D107" s="200">
        <v>0</v>
      </c>
      <c r="E107" s="200">
        <v>2.8570000000000002</v>
      </c>
      <c r="F107" s="200">
        <v>2.8570000000000002</v>
      </c>
      <c r="G107" s="104">
        <v>13570</v>
      </c>
      <c r="H107" s="139" t="s">
        <v>154</v>
      </c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207" t="s">
        <v>210</v>
      </c>
      <c r="T107" s="324"/>
      <c r="U107" s="148" t="s">
        <v>266</v>
      </c>
      <c r="V107" s="21"/>
    </row>
    <row r="108" spans="1:22" ht="30" x14ac:dyDescent="0.25">
      <c r="A108" s="87">
        <v>74</v>
      </c>
      <c r="B108" s="75" t="s">
        <v>211</v>
      </c>
      <c r="C108" s="137" t="s">
        <v>212</v>
      </c>
      <c r="D108" s="200">
        <v>0</v>
      </c>
      <c r="E108" s="200">
        <v>1.85</v>
      </c>
      <c r="F108" s="200">
        <v>1.85</v>
      </c>
      <c r="G108" s="104">
        <v>5550</v>
      </c>
      <c r="H108" s="139" t="s">
        <v>213</v>
      </c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204" t="s">
        <v>214</v>
      </c>
      <c r="T108" s="325"/>
      <c r="U108" s="147" t="s">
        <v>266</v>
      </c>
      <c r="V108" s="22"/>
    </row>
    <row r="109" spans="1:22" x14ac:dyDescent="0.25">
      <c r="A109" s="87">
        <v>75</v>
      </c>
      <c r="B109" s="75" t="s">
        <v>215</v>
      </c>
      <c r="C109" s="137" t="s">
        <v>216</v>
      </c>
      <c r="D109" s="200">
        <v>7.12</v>
      </c>
      <c r="E109" s="200">
        <v>10.039999999999999</v>
      </c>
      <c r="F109" s="200">
        <f>E109-D109</f>
        <v>2.919999999999999</v>
      </c>
      <c r="G109" s="104">
        <v>14600</v>
      </c>
      <c r="H109" s="139" t="s">
        <v>38</v>
      </c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212">
        <v>50480010056001</v>
      </c>
      <c r="T109" s="320"/>
      <c r="U109" s="76"/>
      <c r="V109" s="4"/>
    </row>
    <row r="110" spans="1:22" ht="30" x14ac:dyDescent="0.25">
      <c r="A110" s="87">
        <v>76</v>
      </c>
      <c r="B110" s="79" t="s">
        <v>217</v>
      </c>
      <c r="C110" s="137" t="s">
        <v>218</v>
      </c>
      <c r="D110" s="200">
        <v>0</v>
      </c>
      <c r="E110" s="200">
        <v>0.82199999999999995</v>
      </c>
      <c r="F110" s="200">
        <v>0.82199999999999995</v>
      </c>
      <c r="G110" s="104">
        <v>3083</v>
      </c>
      <c r="H110" s="139" t="s">
        <v>39</v>
      </c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203">
        <v>50480020295</v>
      </c>
      <c r="T110" s="85"/>
      <c r="U110" s="82" t="s">
        <v>266</v>
      </c>
      <c r="V110" s="4"/>
    </row>
    <row r="111" spans="1:22" ht="60" x14ac:dyDescent="0.25">
      <c r="A111" s="87">
        <v>77</v>
      </c>
      <c r="B111" s="79" t="s">
        <v>219</v>
      </c>
      <c r="C111" s="137" t="s">
        <v>220</v>
      </c>
      <c r="D111" s="200">
        <v>0</v>
      </c>
      <c r="E111" s="200">
        <v>0.64900000000000002</v>
      </c>
      <c r="F111" s="200">
        <v>0.65</v>
      </c>
      <c r="G111" s="104">
        <v>2925</v>
      </c>
      <c r="H111" s="139" t="s">
        <v>38</v>
      </c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7" t="s">
        <v>221</v>
      </c>
      <c r="T111" s="302"/>
      <c r="U111" s="148" t="s">
        <v>267</v>
      </c>
      <c r="V111" s="16"/>
    </row>
    <row r="112" spans="1:22" ht="30" x14ac:dyDescent="0.25">
      <c r="A112" s="87">
        <v>78</v>
      </c>
      <c r="B112" s="79" t="s">
        <v>222</v>
      </c>
      <c r="C112" s="137" t="s">
        <v>64</v>
      </c>
      <c r="D112" s="138">
        <v>0</v>
      </c>
      <c r="E112" s="138">
        <v>0.29299999999999998</v>
      </c>
      <c r="F112" s="138">
        <v>0.29299999999999998</v>
      </c>
      <c r="G112" s="139">
        <v>1904</v>
      </c>
      <c r="H112" s="139" t="s">
        <v>223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201" t="s">
        <v>224</v>
      </c>
      <c r="T112" s="104" t="s">
        <v>225</v>
      </c>
      <c r="U112" s="148" t="s">
        <v>268</v>
      </c>
      <c r="V112" s="23"/>
    </row>
    <row r="113" spans="1:22" ht="30" x14ac:dyDescent="0.25">
      <c r="A113" s="87">
        <v>79</v>
      </c>
      <c r="B113" s="79" t="s">
        <v>226</v>
      </c>
      <c r="C113" s="137" t="s">
        <v>227</v>
      </c>
      <c r="D113" s="138">
        <v>0</v>
      </c>
      <c r="E113" s="138">
        <v>0.42599999999999999</v>
      </c>
      <c r="F113" s="138">
        <v>0.42599999999999999</v>
      </c>
      <c r="G113" s="139">
        <v>2556</v>
      </c>
      <c r="H113" s="139" t="s">
        <v>223</v>
      </c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201" t="s">
        <v>228</v>
      </c>
      <c r="T113" s="104" t="s">
        <v>225</v>
      </c>
      <c r="U113" s="148" t="s">
        <v>268</v>
      </c>
      <c r="V113" s="19"/>
    </row>
    <row r="114" spans="1:22" ht="30" x14ac:dyDescent="0.25">
      <c r="A114" s="87">
        <v>80</v>
      </c>
      <c r="B114" s="79" t="s">
        <v>229</v>
      </c>
      <c r="C114" s="137" t="s">
        <v>230</v>
      </c>
      <c r="D114" s="138">
        <v>0</v>
      </c>
      <c r="E114" s="138">
        <v>0.49199999999999999</v>
      </c>
      <c r="F114" s="138">
        <v>0.49199999999999999</v>
      </c>
      <c r="G114" s="139">
        <v>1624</v>
      </c>
      <c r="H114" s="139" t="s">
        <v>223</v>
      </c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201">
        <v>50480040300</v>
      </c>
      <c r="T114" s="104" t="s">
        <v>225</v>
      </c>
      <c r="U114" s="148" t="s">
        <v>268</v>
      </c>
      <c r="V114" s="19"/>
    </row>
    <row r="115" spans="1:22" ht="15" customHeight="1" x14ac:dyDescent="0.25">
      <c r="A115" s="379">
        <v>81</v>
      </c>
      <c r="B115" s="403" t="s">
        <v>231</v>
      </c>
      <c r="C115" s="410" t="s">
        <v>232</v>
      </c>
      <c r="D115" s="138">
        <v>0</v>
      </c>
      <c r="E115" s="138">
        <v>0.26</v>
      </c>
      <c r="F115" s="138">
        <v>0.26</v>
      </c>
      <c r="G115" s="139">
        <v>1040</v>
      </c>
      <c r="H115" s="139" t="s">
        <v>223</v>
      </c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413">
        <v>50480060248</v>
      </c>
      <c r="T115" s="417" t="s">
        <v>233</v>
      </c>
      <c r="U115" s="407" t="s">
        <v>268</v>
      </c>
      <c r="V115" s="4"/>
    </row>
    <row r="116" spans="1:22" x14ac:dyDescent="0.25">
      <c r="A116" s="379"/>
      <c r="B116" s="403"/>
      <c r="C116" s="410"/>
      <c r="D116" s="138">
        <v>0.26</v>
      </c>
      <c r="E116" s="138">
        <v>0.54500000000000004</v>
      </c>
      <c r="F116" s="138">
        <v>0.28499999999999998</v>
      </c>
      <c r="G116" s="139">
        <v>1140</v>
      </c>
      <c r="H116" s="139" t="s">
        <v>38</v>
      </c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413"/>
      <c r="T116" s="417"/>
      <c r="U116" s="407"/>
      <c r="V116" s="4"/>
    </row>
    <row r="117" spans="1:22" ht="30" x14ac:dyDescent="0.25">
      <c r="A117" s="87">
        <v>82</v>
      </c>
      <c r="B117" s="79" t="s">
        <v>234</v>
      </c>
      <c r="C117" s="137" t="s">
        <v>235</v>
      </c>
      <c r="D117" s="138">
        <v>0</v>
      </c>
      <c r="E117" s="138">
        <v>0.46300000000000002</v>
      </c>
      <c r="F117" s="138">
        <v>0.46300000000000002</v>
      </c>
      <c r="G117" s="139">
        <v>2315</v>
      </c>
      <c r="H117" s="139" t="s">
        <v>223</v>
      </c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201">
        <v>50480060211</v>
      </c>
      <c r="T117" s="104" t="s">
        <v>233</v>
      </c>
      <c r="U117" s="110" t="s">
        <v>268</v>
      </c>
      <c r="V117" s="19"/>
    </row>
    <row r="118" spans="1:22" ht="30" x14ac:dyDescent="0.25">
      <c r="A118" s="87">
        <v>83</v>
      </c>
      <c r="B118" s="75" t="s">
        <v>236</v>
      </c>
      <c r="C118" s="525" t="s">
        <v>237</v>
      </c>
      <c r="D118" s="526">
        <v>0</v>
      </c>
      <c r="E118" s="526">
        <v>1.06</v>
      </c>
      <c r="F118" s="526">
        <v>1.06</v>
      </c>
      <c r="G118" s="139">
        <v>6890</v>
      </c>
      <c r="H118" s="139" t="s">
        <v>223</v>
      </c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204" t="s">
        <v>238</v>
      </c>
      <c r="T118" s="104" t="s">
        <v>239</v>
      </c>
      <c r="U118" s="147" t="s">
        <v>268</v>
      </c>
      <c r="V118" s="19"/>
    </row>
    <row r="119" spans="1:22" ht="30" x14ac:dyDescent="0.25">
      <c r="A119" s="87">
        <v>84</v>
      </c>
      <c r="B119" s="75" t="s">
        <v>240</v>
      </c>
      <c r="C119" s="525" t="s">
        <v>241</v>
      </c>
      <c r="D119" s="527">
        <v>0</v>
      </c>
      <c r="E119" s="527">
        <v>0.56100000000000005</v>
      </c>
      <c r="F119" s="527">
        <v>0.56100000000000005</v>
      </c>
      <c r="G119" s="104">
        <v>2384</v>
      </c>
      <c r="H119" s="139" t="s">
        <v>242</v>
      </c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204" t="s">
        <v>243</v>
      </c>
      <c r="T119" s="76"/>
      <c r="U119" s="82" t="s">
        <v>264</v>
      </c>
      <c r="V119" s="4"/>
    </row>
    <row r="120" spans="1:22" x14ac:dyDescent="0.25">
      <c r="A120" s="87">
        <v>85</v>
      </c>
      <c r="B120" s="75" t="s">
        <v>244</v>
      </c>
      <c r="C120" s="525" t="s">
        <v>245</v>
      </c>
      <c r="D120" s="527" t="s">
        <v>194</v>
      </c>
      <c r="E120" s="527" t="s">
        <v>246</v>
      </c>
      <c r="F120" s="527">
        <v>1.04</v>
      </c>
      <c r="G120" s="104">
        <v>3120</v>
      </c>
      <c r="H120" s="139" t="s">
        <v>38</v>
      </c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204" t="s">
        <v>247</v>
      </c>
      <c r="T120" s="325"/>
      <c r="U120" s="211"/>
      <c r="V120" s="19"/>
    </row>
    <row r="121" spans="1:22" x14ac:dyDescent="0.25">
      <c r="A121" s="87">
        <v>86</v>
      </c>
      <c r="B121" s="75" t="s">
        <v>248</v>
      </c>
      <c r="C121" s="525" t="s">
        <v>249</v>
      </c>
      <c r="D121" s="527" t="s">
        <v>176</v>
      </c>
      <c r="E121" s="527" t="s">
        <v>250</v>
      </c>
      <c r="F121" s="527">
        <v>1.41</v>
      </c>
      <c r="G121" s="104">
        <v>7050</v>
      </c>
      <c r="H121" s="139" t="s">
        <v>154</v>
      </c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204" t="s">
        <v>251</v>
      </c>
      <c r="T121" s="322"/>
      <c r="U121" s="211"/>
      <c r="V121" s="19"/>
    </row>
    <row r="122" spans="1:22" ht="30" x14ac:dyDescent="0.25">
      <c r="A122" s="87">
        <v>87</v>
      </c>
      <c r="B122" s="75" t="s">
        <v>252</v>
      </c>
      <c r="C122" s="525" t="s">
        <v>253</v>
      </c>
      <c r="D122" s="527">
        <v>0</v>
      </c>
      <c r="E122" s="527">
        <v>1.05</v>
      </c>
      <c r="F122" s="527">
        <v>1.05</v>
      </c>
      <c r="G122" s="104">
        <v>4725</v>
      </c>
      <c r="H122" s="139" t="s">
        <v>38</v>
      </c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>
        <v>50480080100</v>
      </c>
      <c r="T122" s="326"/>
      <c r="U122" s="82" t="s">
        <v>264</v>
      </c>
      <c r="V122" s="4"/>
    </row>
    <row r="123" spans="1:22" x14ac:dyDescent="0.25">
      <c r="A123" s="87">
        <v>88</v>
      </c>
      <c r="B123" s="75" t="s">
        <v>254</v>
      </c>
      <c r="C123" s="525" t="s">
        <v>255</v>
      </c>
      <c r="D123" s="527" t="s">
        <v>176</v>
      </c>
      <c r="E123" s="527">
        <v>0.57499999999999996</v>
      </c>
      <c r="F123" s="527">
        <v>0.57999999999999996</v>
      </c>
      <c r="G123" s="104">
        <v>2320</v>
      </c>
      <c r="H123" s="139" t="s">
        <v>177</v>
      </c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203">
        <v>50480060232001</v>
      </c>
      <c r="T123" s="325"/>
      <c r="U123" s="211"/>
      <c r="V123" s="19"/>
    </row>
    <row r="124" spans="1:22" ht="30" x14ac:dyDescent="0.25">
      <c r="A124" s="87">
        <v>89</v>
      </c>
      <c r="B124" s="75" t="s">
        <v>256</v>
      </c>
      <c r="C124" s="525" t="s">
        <v>257</v>
      </c>
      <c r="D124" s="526">
        <v>0</v>
      </c>
      <c r="E124" s="526">
        <v>0.14699999999999999</v>
      </c>
      <c r="F124" s="526">
        <v>0.14699999999999999</v>
      </c>
      <c r="G124" s="139">
        <v>485</v>
      </c>
      <c r="H124" s="139" t="s">
        <v>223</v>
      </c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201">
        <v>50480040293</v>
      </c>
      <c r="T124" s="104" t="s">
        <v>225</v>
      </c>
      <c r="U124" s="148" t="s">
        <v>268</v>
      </c>
      <c r="V124" s="19"/>
    </row>
    <row r="125" spans="1:22" ht="37.5" customHeight="1" x14ac:dyDescent="0.25">
      <c r="A125" s="87">
        <v>90</v>
      </c>
      <c r="B125" s="75" t="s">
        <v>236</v>
      </c>
      <c r="C125" s="525" t="s">
        <v>1175</v>
      </c>
      <c r="D125" s="526">
        <v>0</v>
      </c>
      <c r="E125" s="526">
        <v>0.35</v>
      </c>
      <c r="F125" s="526">
        <v>0.35</v>
      </c>
      <c r="G125" s="139">
        <v>1750</v>
      </c>
      <c r="H125" s="139" t="s">
        <v>38</v>
      </c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201">
        <v>50480020068</v>
      </c>
      <c r="T125" s="104"/>
      <c r="U125" s="148" t="s">
        <v>268</v>
      </c>
      <c r="V125" s="19"/>
    </row>
    <row r="126" spans="1:22" ht="42" customHeight="1" x14ac:dyDescent="0.25">
      <c r="A126" s="87"/>
      <c r="B126" s="363" t="s">
        <v>1098</v>
      </c>
      <c r="C126" s="75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</row>
    <row r="127" spans="1:22" ht="30" customHeight="1" x14ac:dyDescent="0.25">
      <c r="A127" s="379">
        <v>91</v>
      </c>
      <c r="B127" s="396" t="s">
        <v>269</v>
      </c>
      <c r="C127" s="403" t="s">
        <v>270</v>
      </c>
      <c r="D127" s="108">
        <v>0</v>
      </c>
      <c r="E127" s="104">
        <v>0.31</v>
      </c>
      <c r="F127" s="104">
        <v>0.31</v>
      </c>
      <c r="G127" s="104">
        <v>1860</v>
      </c>
      <c r="H127" s="87" t="s">
        <v>38</v>
      </c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146" t="s">
        <v>271</v>
      </c>
      <c r="T127" s="379" t="s">
        <v>272</v>
      </c>
      <c r="U127" s="420" t="s">
        <v>300</v>
      </c>
      <c r="V127" s="24"/>
    </row>
    <row r="128" spans="1:22" ht="60" x14ac:dyDescent="0.25">
      <c r="A128" s="379"/>
      <c r="B128" s="396"/>
      <c r="C128" s="403"/>
      <c r="D128" s="108">
        <v>0</v>
      </c>
      <c r="E128" s="108">
        <v>0.38800000000000001</v>
      </c>
      <c r="F128" s="108">
        <v>0.38800000000000001</v>
      </c>
      <c r="G128" s="104">
        <f>F128*6*1000</f>
        <v>2328.0000000000005</v>
      </c>
      <c r="H128" s="87" t="s">
        <v>38</v>
      </c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146" t="s">
        <v>273</v>
      </c>
      <c r="T128" s="379"/>
      <c r="U128" s="420"/>
      <c r="V128" s="24"/>
    </row>
    <row r="129" spans="1:22" ht="75" x14ac:dyDescent="0.25">
      <c r="A129" s="379"/>
      <c r="B129" s="396"/>
      <c r="C129" s="403"/>
      <c r="D129" s="108">
        <v>0</v>
      </c>
      <c r="E129" s="108">
        <v>0.23100000000000001</v>
      </c>
      <c r="F129" s="108">
        <v>0.23100000000000001</v>
      </c>
      <c r="G129" s="104">
        <f>F129*5*1000</f>
        <v>1155</v>
      </c>
      <c r="H129" s="87" t="s">
        <v>38</v>
      </c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146" t="s">
        <v>274</v>
      </c>
      <c r="T129" s="379"/>
      <c r="U129" s="420"/>
      <c r="V129" s="24"/>
    </row>
    <row r="130" spans="1:22" x14ac:dyDescent="0.25">
      <c r="A130" s="379">
        <v>92</v>
      </c>
      <c r="B130" s="396" t="s">
        <v>275</v>
      </c>
      <c r="C130" s="407" t="s">
        <v>276</v>
      </c>
      <c r="D130" s="191">
        <v>0</v>
      </c>
      <c r="E130" s="87">
        <v>0.08</v>
      </c>
      <c r="F130" s="191">
        <f>E130-D130</f>
        <v>0.08</v>
      </c>
      <c r="G130" s="104">
        <f>F130*5.25*1000</f>
        <v>420</v>
      </c>
      <c r="H130" s="87" t="s">
        <v>71</v>
      </c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421">
        <v>50520030323001</v>
      </c>
      <c r="T130" s="379" t="s">
        <v>272</v>
      </c>
      <c r="U130" s="422"/>
      <c r="V130" s="24"/>
    </row>
    <row r="131" spans="1:22" x14ac:dyDescent="0.25">
      <c r="A131" s="379"/>
      <c r="B131" s="396"/>
      <c r="C131" s="407"/>
      <c r="D131" s="191">
        <v>0.08</v>
      </c>
      <c r="E131" s="87">
        <v>0.82</v>
      </c>
      <c r="F131" s="191">
        <f>E131-D131</f>
        <v>0.74</v>
      </c>
      <c r="G131" s="87">
        <v>3885</v>
      </c>
      <c r="H131" s="87" t="s">
        <v>38</v>
      </c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421"/>
      <c r="T131" s="379"/>
      <c r="U131" s="422"/>
      <c r="V131" s="24"/>
    </row>
    <row r="132" spans="1:22" ht="30" x14ac:dyDescent="0.25">
      <c r="A132" s="87">
        <v>93</v>
      </c>
      <c r="B132" s="75" t="s">
        <v>277</v>
      </c>
      <c r="C132" s="79" t="s">
        <v>278</v>
      </c>
      <c r="D132" s="191">
        <v>0</v>
      </c>
      <c r="E132" s="104">
        <v>0.22</v>
      </c>
      <c r="F132" s="104">
        <v>0.22</v>
      </c>
      <c r="G132" s="87">
        <v>1155</v>
      </c>
      <c r="H132" s="87" t="s">
        <v>38</v>
      </c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14">
        <v>50520030326</v>
      </c>
      <c r="T132" s="87" t="s">
        <v>272</v>
      </c>
      <c r="U132" s="332" t="s">
        <v>301</v>
      </c>
      <c r="V132" s="24"/>
    </row>
    <row r="133" spans="1:22" ht="30" x14ac:dyDescent="0.25">
      <c r="A133" s="87">
        <v>94</v>
      </c>
      <c r="B133" s="75" t="s">
        <v>279</v>
      </c>
      <c r="C133" s="110" t="s">
        <v>280</v>
      </c>
      <c r="D133" s="108">
        <v>0</v>
      </c>
      <c r="E133" s="87">
        <v>0.71</v>
      </c>
      <c r="F133" s="87">
        <v>0.71</v>
      </c>
      <c r="G133" s="87">
        <v>4260</v>
      </c>
      <c r="H133" s="87" t="s">
        <v>38</v>
      </c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14">
        <v>50520010076</v>
      </c>
      <c r="T133" s="87"/>
      <c r="U133" s="332" t="s">
        <v>302</v>
      </c>
      <c r="V133" s="24"/>
    </row>
    <row r="134" spans="1:22" ht="30" x14ac:dyDescent="0.25">
      <c r="A134" s="87">
        <v>95</v>
      </c>
      <c r="B134" s="75" t="s">
        <v>281</v>
      </c>
      <c r="C134" s="82" t="s">
        <v>282</v>
      </c>
      <c r="D134" s="108">
        <v>0</v>
      </c>
      <c r="E134" s="191">
        <v>1.32</v>
      </c>
      <c r="F134" s="191">
        <v>1.32</v>
      </c>
      <c r="G134" s="87">
        <v>6600</v>
      </c>
      <c r="H134" s="87" t="s">
        <v>38</v>
      </c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62">
        <v>50520030284</v>
      </c>
      <c r="T134" s="87"/>
      <c r="U134" s="332" t="s">
        <v>301</v>
      </c>
      <c r="V134" s="24"/>
    </row>
    <row r="135" spans="1:22" ht="30" x14ac:dyDescent="0.25">
      <c r="A135" s="87">
        <v>96</v>
      </c>
      <c r="B135" s="75" t="s">
        <v>283</v>
      </c>
      <c r="C135" s="82" t="s">
        <v>284</v>
      </c>
      <c r="D135" s="108">
        <v>0</v>
      </c>
      <c r="E135" s="87">
        <v>1.33</v>
      </c>
      <c r="F135" s="87">
        <v>1.33</v>
      </c>
      <c r="G135" s="104">
        <f>F135*5*1000</f>
        <v>6650</v>
      </c>
      <c r="H135" s="87" t="s">
        <v>38</v>
      </c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14">
        <v>50520040075</v>
      </c>
      <c r="T135" s="87"/>
      <c r="U135" s="332" t="s">
        <v>303</v>
      </c>
      <c r="V135" s="24"/>
    </row>
    <row r="136" spans="1:22" ht="30" x14ac:dyDescent="0.25">
      <c r="A136" s="87">
        <v>97</v>
      </c>
      <c r="B136" s="75" t="s">
        <v>285</v>
      </c>
      <c r="C136" s="82" t="s">
        <v>286</v>
      </c>
      <c r="D136" s="108">
        <v>0</v>
      </c>
      <c r="E136" s="191">
        <v>5.21</v>
      </c>
      <c r="F136" s="191">
        <v>5.21</v>
      </c>
      <c r="G136" s="162">
        <f>F136*5.25*1000</f>
        <v>27352.5</v>
      </c>
      <c r="H136" s="87" t="s">
        <v>38</v>
      </c>
      <c r="I136" s="75"/>
      <c r="J136" s="75"/>
      <c r="K136" s="82"/>
      <c r="L136" s="215"/>
      <c r="M136" s="215"/>
      <c r="N136" s="215"/>
      <c r="O136" s="75"/>
      <c r="P136" s="75"/>
      <c r="Q136" s="75"/>
      <c r="R136" s="75"/>
      <c r="S136" s="88">
        <v>50520040076</v>
      </c>
      <c r="T136" s="87"/>
      <c r="U136" s="332" t="s">
        <v>302</v>
      </c>
      <c r="V136" s="24"/>
    </row>
    <row r="137" spans="1:22" x14ac:dyDescent="0.25">
      <c r="A137" s="87">
        <v>98</v>
      </c>
      <c r="B137" s="75" t="s">
        <v>287</v>
      </c>
      <c r="C137" s="75" t="s">
        <v>288</v>
      </c>
      <c r="D137" s="108">
        <v>0</v>
      </c>
      <c r="E137" s="87">
        <v>2.92</v>
      </c>
      <c r="F137" s="87">
        <v>2.92</v>
      </c>
      <c r="G137" s="87">
        <v>15330</v>
      </c>
      <c r="H137" s="87" t="s">
        <v>38</v>
      </c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46">
        <v>50520050039001</v>
      </c>
      <c r="T137" s="87"/>
      <c r="U137" s="202"/>
      <c r="V137" s="24"/>
    </row>
    <row r="138" spans="1:22" ht="30" x14ac:dyDescent="0.25">
      <c r="A138" s="87">
        <v>99</v>
      </c>
      <c r="B138" s="75" t="s">
        <v>289</v>
      </c>
      <c r="C138" s="75" t="s">
        <v>290</v>
      </c>
      <c r="D138" s="108">
        <v>0</v>
      </c>
      <c r="E138" s="87">
        <v>3.18</v>
      </c>
      <c r="F138" s="87">
        <v>3.18</v>
      </c>
      <c r="G138" s="87">
        <v>19080</v>
      </c>
      <c r="H138" s="87" t="s">
        <v>38</v>
      </c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14">
        <v>50520030283</v>
      </c>
      <c r="T138" s="87"/>
      <c r="U138" s="333" t="s">
        <v>302</v>
      </c>
      <c r="V138" s="24"/>
    </row>
    <row r="139" spans="1:22" ht="15" customHeight="1" x14ac:dyDescent="0.25">
      <c r="A139" s="379">
        <v>100</v>
      </c>
      <c r="B139" s="396" t="s">
        <v>291</v>
      </c>
      <c r="C139" s="400" t="s">
        <v>292</v>
      </c>
      <c r="D139" s="108">
        <v>0</v>
      </c>
      <c r="E139" s="104">
        <v>1.46</v>
      </c>
      <c r="F139" s="104">
        <v>1.46</v>
      </c>
      <c r="G139" s="104">
        <f>F139*5.25*1000</f>
        <v>7665</v>
      </c>
      <c r="H139" s="87" t="s">
        <v>38</v>
      </c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401" t="s">
        <v>299</v>
      </c>
      <c r="T139" s="379"/>
      <c r="U139" s="420" t="s">
        <v>304</v>
      </c>
      <c r="V139" s="24"/>
    </row>
    <row r="140" spans="1:22" x14ac:dyDescent="0.25">
      <c r="A140" s="379"/>
      <c r="B140" s="396"/>
      <c r="C140" s="400"/>
      <c r="D140" s="108">
        <v>0</v>
      </c>
      <c r="E140" s="104">
        <v>1.05</v>
      </c>
      <c r="F140" s="104">
        <v>1.05</v>
      </c>
      <c r="G140" s="162">
        <f>F140*5.25*1000</f>
        <v>5512.5</v>
      </c>
      <c r="H140" s="87" t="s">
        <v>38</v>
      </c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401"/>
      <c r="T140" s="379"/>
      <c r="U140" s="420"/>
      <c r="V140" s="24"/>
    </row>
    <row r="141" spans="1:22" ht="30" x14ac:dyDescent="0.25">
      <c r="A141" s="87">
        <v>101</v>
      </c>
      <c r="B141" s="75" t="s">
        <v>293</v>
      </c>
      <c r="C141" s="79" t="s">
        <v>294</v>
      </c>
      <c r="D141" s="108">
        <v>0</v>
      </c>
      <c r="E141" s="104">
        <v>1.33</v>
      </c>
      <c r="F141" s="104">
        <v>1.33</v>
      </c>
      <c r="G141" s="104">
        <v>7980</v>
      </c>
      <c r="H141" s="104" t="s">
        <v>38</v>
      </c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62">
        <v>50520010075</v>
      </c>
      <c r="T141" s="105"/>
      <c r="U141" s="334" t="s">
        <v>303</v>
      </c>
      <c r="V141" s="24"/>
    </row>
    <row r="142" spans="1:22" ht="30" x14ac:dyDescent="0.25">
      <c r="A142" s="87">
        <v>102</v>
      </c>
      <c r="B142" s="75" t="s">
        <v>295</v>
      </c>
      <c r="C142" s="75" t="s">
        <v>296</v>
      </c>
      <c r="D142" s="108">
        <v>0</v>
      </c>
      <c r="E142" s="87">
        <v>0.31</v>
      </c>
      <c r="F142" s="87">
        <v>0.31</v>
      </c>
      <c r="G142" s="87">
        <v>1550</v>
      </c>
      <c r="H142" s="104" t="s">
        <v>38</v>
      </c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14">
        <v>50520030324</v>
      </c>
      <c r="T142" s="87"/>
      <c r="U142" s="334" t="s">
        <v>301</v>
      </c>
      <c r="V142" s="24"/>
    </row>
    <row r="143" spans="1:22" ht="30" x14ac:dyDescent="0.25">
      <c r="A143" s="87">
        <v>103</v>
      </c>
      <c r="B143" s="75" t="s">
        <v>297</v>
      </c>
      <c r="C143" s="79" t="s">
        <v>298</v>
      </c>
      <c r="D143" s="108">
        <v>0</v>
      </c>
      <c r="E143" s="87">
        <v>0.69</v>
      </c>
      <c r="F143" s="87">
        <v>0.69</v>
      </c>
      <c r="G143" s="87">
        <v>2760</v>
      </c>
      <c r="H143" s="87" t="s">
        <v>38</v>
      </c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14">
        <v>50520030325</v>
      </c>
      <c r="T143" s="87"/>
      <c r="U143" s="334" t="s">
        <v>303</v>
      </c>
      <c r="V143" s="24"/>
    </row>
    <row r="144" spans="1:22" ht="31.5" x14ac:dyDescent="0.25">
      <c r="A144" s="87"/>
      <c r="B144" s="363" t="s">
        <v>1099</v>
      </c>
      <c r="C144" s="75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01"/>
      <c r="T144" s="101"/>
      <c r="U144" s="335"/>
      <c r="V144" s="24"/>
    </row>
    <row r="145" spans="1:22" ht="15.75" x14ac:dyDescent="0.25">
      <c r="A145" s="87">
        <v>104</v>
      </c>
      <c r="B145" s="28" t="s">
        <v>306</v>
      </c>
      <c r="C145" s="222" t="s">
        <v>307</v>
      </c>
      <c r="D145" s="216">
        <v>0</v>
      </c>
      <c r="E145" s="216">
        <v>0.45</v>
      </c>
      <c r="F145" s="216">
        <v>0.45</v>
      </c>
      <c r="G145" s="217">
        <v>2925</v>
      </c>
      <c r="H145" s="217" t="s">
        <v>71</v>
      </c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218">
        <v>50560040250001</v>
      </c>
      <c r="T145" s="217" t="s">
        <v>305</v>
      </c>
      <c r="U145" s="77"/>
      <c r="V145" s="337"/>
    </row>
    <row r="146" spans="1:22" ht="15.75" x14ac:dyDescent="0.25">
      <c r="A146" s="87">
        <v>105</v>
      </c>
      <c r="B146" s="28" t="s">
        <v>308</v>
      </c>
      <c r="C146" s="219" t="s">
        <v>309</v>
      </c>
      <c r="D146" s="216">
        <v>0</v>
      </c>
      <c r="E146" s="216">
        <v>2.17</v>
      </c>
      <c r="F146" s="217">
        <v>2.17</v>
      </c>
      <c r="G146" s="217">
        <v>14748</v>
      </c>
      <c r="H146" s="217" t="s">
        <v>38</v>
      </c>
      <c r="I146" s="220"/>
      <c r="J146" s="220"/>
      <c r="K146" s="160"/>
      <c r="L146" s="160"/>
      <c r="M146" s="160"/>
      <c r="N146" s="160"/>
      <c r="O146" s="160"/>
      <c r="P146" s="160"/>
      <c r="Q146" s="160"/>
      <c r="R146" s="160"/>
      <c r="S146" s="221">
        <v>50560070193001</v>
      </c>
      <c r="T146" s="217" t="s">
        <v>310</v>
      </c>
      <c r="U146" s="333"/>
      <c r="V146" s="338"/>
    </row>
    <row r="147" spans="1:22" ht="18.75" x14ac:dyDescent="0.3">
      <c r="A147" s="87">
        <v>106</v>
      </c>
      <c r="B147" s="28" t="s">
        <v>311</v>
      </c>
      <c r="C147" s="222" t="s">
        <v>312</v>
      </c>
      <c r="D147" s="216">
        <v>0</v>
      </c>
      <c r="E147" s="216">
        <v>1.9</v>
      </c>
      <c r="F147" s="216">
        <v>1.9</v>
      </c>
      <c r="G147" s="217">
        <v>7600</v>
      </c>
      <c r="H147" s="217" t="s">
        <v>38</v>
      </c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223">
        <v>50560030128001</v>
      </c>
      <c r="T147" s="224"/>
      <c r="U147" s="336"/>
      <c r="V147" s="339"/>
    </row>
    <row r="148" spans="1:22" ht="47.25" x14ac:dyDescent="0.3">
      <c r="A148" s="87">
        <v>107</v>
      </c>
      <c r="B148" s="28" t="s">
        <v>313</v>
      </c>
      <c r="C148" s="222" t="s">
        <v>314</v>
      </c>
      <c r="D148" s="216">
        <v>0</v>
      </c>
      <c r="E148" s="216">
        <v>1.7</v>
      </c>
      <c r="F148" s="216">
        <v>1.7</v>
      </c>
      <c r="G148" s="217">
        <v>6800</v>
      </c>
      <c r="H148" s="217" t="s">
        <v>38</v>
      </c>
      <c r="I148" s="226" t="s">
        <v>315</v>
      </c>
      <c r="J148" s="159">
        <v>1.38</v>
      </c>
      <c r="K148" s="227" t="s">
        <v>316</v>
      </c>
      <c r="L148" s="228">
        <v>18</v>
      </c>
      <c r="M148" s="228">
        <v>131.4</v>
      </c>
      <c r="N148" s="228"/>
      <c r="O148" s="160"/>
      <c r="P148" s="217" t="s">
        <v>317</v>
      </c>
      <c r="Q148" s="217"/>
      <c r="R148" s="160"/>
      <c r="S148" s="223">
        <v>50560040286001</v>
      </c>
      <c r="T148" s="224"/>
      <c r="U148" s="336"/>
      <c r="V148" s="339"/>
    </row>
    <row r="149" spans="1:22" ht="47.25" x14ac:dyDescent="0.25">
      <c r="A149" s="87">
        <v>108</v>
      </c>
      <c r="B149" s="28" t="s">
        <v>318</v>
      </c>
      <c r="C149" s="222" t="s">
        <v>319</v>
      </c>
      <c r="D149" s="216">
        <v>0</v>
      </c>
      <c r="E149" s="216">
        <v>0.46</v>
      </c>
      <c r="F149" s="216">
        <v>0.46</v>
      </c>
      <c r="G149" s="217">
        <v>1840</v>
      </c>
      <c r="H149" s="217" t="s">
        <v>38</v>
      </c>
      <c r="I149" s="158" t="s">
        <v>320</v>
      </c>
      <c r="J149" s="159">
        <v>0.44</v>
      </c>
      <c r="K149" s="227" t="s">
        <v>321</v>
      </c>
      <c r="L149" s="228">
        <v>8</v>
      </c>
      <c r="M149" s="228">
        <v>47.2</v>
      </c>
      <c r="N149" s="228"/>
      <c r="O149" s="160"/>
      <c r="P149" s="217" t="s">
        <v>322</v>
      </c>
      <c r="Q149" s="217"/>
      <c r="R149" s="160"/>
      <c r="S149" s="218">
        <v>50560040254</v>
      </c>
      <c r="T149" s="224"/>
      <c r="U149" s="333" t="s">
        <v>301</v>
      </c>
      <c r="V149" s="339"/>
    </row>
    <row r="150" spans="1:22" ht="15.75" x14ac:dyDescent="0.25">
      <c r="A150" s="87">
        <v>109</v>
      </c>
      <c r="B150" s="28" t="s">
        <v>323</v>
      </c>
      <c r="C150" s="222" t="s">
        <v>324</v>
      </c>
      <c r="D150" s="216">
        <v>0</v>
      </c>
      <c r="E150" s="216">
        <v>0.31</v>
      </c>
      <c r="F150" s="216">
        <v>0.31</v>
      </c>
      <c r="G150" s="217">
        <v>1240</v>
      </c>
      <c r="H150" s="217" t="s">
        <v>38</v>
      </c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229">
        <v>50560040255001</v>
      </c>
      <c r="T150" s="224"/>
      <c r="U150" s="77"/>
      <c r="V150" s="340"/>
    </row>
    <row r="151" spans="1:22" ht="18.75" customHeight="1" x14ac:dyDescent="0.25">
      <c r="A151" s="379">
        <v>110</v>
      </c>
      <c r="B151" s="425" t="s">
        <v>325</v>
      </c>
      <c r="C151" s="426" t="s">
        <v>326</v>
      </c>
      <c r="D151" s="216">
        <v>0</v>
      </c>
      <c r="E151" s="216">
        <v>0.09</v>
      </c>
      <c r="F151" s="216">
        <v>0.09</v>
      </c>
      <c r="G151" s="217">
        <v>360</v>
      </c>
      <c r="H151" s="217" t="s">
        <v>71</v>
      </c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427">
        <v>50560060089001</v>
      </c>
      <c r="T151" s="423"/>
      <c r="U151" s="424"/>
      <c r="V151" s="30"/>
    </row>
    <row r="152" spans="1:22" ht="15.75" x14ac:dyDescent="0.25">
      <c r="A152" s="379"/>
      <c r="B152" s="425"/>
      <c r="C152" s="426"/>
      <c r="D152" s="216">
        <v>0.09</v>
      </c>
      <c r="E152" s="216">
        <v>3.85</v>
      </c>
      <c r="F152" s="216">
        <v>3.76</v>
      </c>
      <c r="G152" s="217">
        <v>15040</v>
      </c>
      <c r="H152" s="217" t="s">
        <v>38</v>
      </c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427"/>
      <c r="T152" s="423"/>
      <c r="U152" s="424"/>
      <c r="V152" s="341"/>
    </row>
    <row r="153" spans="1:22" ht="18.75" x14ac:dyDescent="0.25">
      <c r="A153" s="390">
        <v>111</v>
      </c>
      <c r="B153" s="425" t="s">
        <v>327</v>
      </c>
      <c r="C153" s="426" t="s">
        <v>328</v>
      </c>
      <c r="D153" s="216">
        <v>0</v>
      </c>
      <c r="E153" s="216">
        <v>1.5</v>
      </c>
      <c r="F153" s="216">
        <v>1.5</v>
      </c>
      <c r="G153" s="217">
        <v>6000</v>
      </c>
      <c r="H153" s="217" t="s">
        <v>38</v>
      </c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427">
        <v>50560040258001</v>
      </c>
      <c r="T153" s="423"/>
      <c r="U153" s="424"/>
      <c r="V153" s="30"/>
    </row>
    <row r="154" spans="1:22" ht="18.75" x14ac:dyDescent="0.25">
      <c r="A154" s="390"/>
      <c r="B154" s="425"/>
      <c r="C154" s="426"/>
      <c r="D154" s="216">
        <v>1.5</v>
      </c>
      <c r="E154" s="216">
        <v>1.7</v>
      </c>
      <c r="F154" s="216">
        <f>E154-D154</f>
        <v>0.19999999999999996</v>
      </c>
      <c r="G154" s="217">
        <v>800</v>
      </c>
      <c r="H154" s="217" t="s">
        <v>39</v>
      </c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427"/>
      <c r="T154" s="423"/>
      <c r="U154" s="424"/>
      <c r="V154" s="30"/>
    </row>
    <row r="155" spans="1:22" ht="30" x14ac:dyDescent="0.25">
      <c r="A155" s="87">
        <v>112</v>
      </c>
      <c r="B155" s="28" t="s">
        <v>329</v>
      </c>
      <c r="C155" s="237" t="s">
        <v>330</v>
      </c>
      <c r="D155" s="228">
        <v>0</v>
      </c>
      <c r="E155" s="228">
        <v>2.1</v>
      </c>
      <c r="F155" s="228">
        <v>2.1</v>
      </c>
      <c r="G155" s="157">
        <v>8400</v>
      </c>
      <c r="H155" s="157" t="s">
        <v>38</v>
      </c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18">
        <v>50560050048</v>
      </c>
      <c r="T155" s="224"/>
      <c r="U155" s="82" t="s">
        <v>303</v>
      </c>
      <c r="V155" s="14"/>
    </row>
    <row r="156" spans="1:22" ht="30" x14ac:dyDescent="0.25">
      <c r="A156" s="87">
        <v>113</v>
      </c>
      <c r="B156" s="28" t="s">
        <v>331</v>
      </c>
      <c r="C156" s="237" t="s">
        <v>332</v>
      </c>
      <c r="D156" s="228">
        <v>0</v>
      </c>
      <c r="E156" s="228">
        <v>3.2</v>
      </c>
      <c r="F156" s="228">
        <v>3.2</v>
      </c>
      <c r="G156" s="157">
        <v>12800</v>
      </c>
      <c r="H156" s="157" t="s">
        <v>38</v>
      </c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1">
        <v>50560020050</v>
      </c>
      <c r="T156" s="224"/>
      <c r="U156" s="82" t="s">
        <v>302</v>
      </c>
      <c r="V156" s="14"/>
    </row>
    <row r="157" spans="1:22" ht="18.75" x14ac:dyDescent="0.25">
      <c r="A157" s="87">
        <v>114</v>
      </c>
      <c r="B157" s="28" t="s">
        <v>333</v>
      </c>
      <c r="C157" s="222" t="s">
        <v>334</v>
      </c>
      <c r="D157" s="216">
        <v>0</v>
      </c>
      <c r="E157" s="216">
        <v>1.85</v>
      </c>
      <c r="F157" s="216">
        <v>1.85</v>
      </c>
      <c r="G157" s="217">
        <v>7400</v>
      </c>
      <c r="H157" s="217" t="s">
        <v>38</v>
      </c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1">
        <v>50560060014010</v>
      </c>
      <c r="T157" s="224"/>
      <c r="U157" s="76"/>
      <c r="V157" s="25"/>
    </row>
    <row r="158" spans="1:22" ht="31.5" x14ac:dyDescent="0.25">
      <c r="A158" s="87">
        <v>115</v>
      </c>
      <c r="B158" s="28" t="s">
        <v>335</v>
      </c>
      <c r="C158" s="222" t="s">
        <v>336</v>
      </c>
      <c r="D158" s="216">
        <v>0</v>
      </c>
      <c r="E158" s="216">
        <v>1.2</v>
      </c>
      <c r="F158" s="216">
        <v>1.2</v>
      </c>
      <c r="G158" s="217">
        <v>4800</v>
      </c>
      <c r="H158" s="217" t="s">
        <v>38</v>
      </c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1" t="s">
        <v>337</v>
      </c>
      <c r="T158" s="224"/>
      <c r="U158" s="232"/>
      <c r="V158" s="27"/>
    </row>
    <row r="159" spans="1:22" ht="18.75" x14ac:dyDescent="0.25">
      <c r="A159" s="87">
        <v>116</v>
      </c>
      <c r="B159" s="28" t="s">
        <v>338</v>
      </c>
      <c r="C159" s="222" t="s">
        <v>339</v>
      </c>
      <c r="D159" s="216">
        <v>0</v>
      </c>
      <c r="E159" s="216">
        <v>7.12</v>
      </c>
      <c r="F159" s="216">
        <v>7.12</v>
      </c>
      <c r="G159" s="217">
        <v>49840</v>
      </c>
      <c r="H159" s="217" t="s">
        <v>38</v>
      </c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221">
        <v>50480010056001</v>
      </c>
      <c r="T159" s="224"/>
      <c r="U159" s="76"/>
      <c r="V159" s="25"/>
    </row>
    <row r="160" spans="1:22" ht="18.75" x14ac:dyDescent="0.25">
      <c r="A160" s="87">
        <v>117</v>
      </c>
      <c r="B160" s="28" t="s">
        <v>340</v>
      </c>
      <c r="C160" s="222" t="s">
        <v>341</v>
      </c>
      <c r="D160" s="233">
        <v>0</v>
      </c>
      <c r="E160" s="233">
        <v>0.504</v>
      </c>
      <c r="F160" s="233">
        <v>0.504</v>
      </c>
      <c r="G160" s="217">
        <v>2016</v>
      </c>
      <c r="H160" s="217" t="s">
        <v>38</v>
      </c>
      <c r="I160" s="158"/>
      <c r="J160" s="159"/>
      <c r="K160" s="234"/>
      <c r="L160" s="228"/>
      <c r="M160" s="228"/>
      <c r="N160" s="228"/>
      <c r="O160" s="160"/>
      <c r="P160" s="157"/>
      <c r="Q160" s="157"/>
      <c r="R160" s="160"/>
      <c r="S160" s="229">
        <v>50560040294001</v>
      </c>
      <c r="T160" s="157" t="s">
        <v>305</v>
      </c>
      <c r="U160" s="76"/>
      <c r="V160" s="29"/>
    </row>
    <row r="161" spans="1:22" ht="30" x14ac:dyDescent="0.25">
      <c r="A161" s="87">
        <v>118</v>
      </c>
      <c r="B161" s="28" t="s">
        <v>342</v>
      </c>
      <c r="C161" s="222" t="s">
        <v>343</v>
      </c>
      <c r="D161" s="233">
        <v>0</v>
      </c>
      <c r="E161" s="233">
        <v>1.0129999999999999</v>
      </c>
      <c r="F161" s="233">
        <v>1.0129999999999999</v>
      </c>
      <c r="G161" s="217">
        <v>5065</v>
      </c>
      <c r="H161" s="217" t="s">
        <v>38</v>
      </c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218">
        <v>50560040340</v>
      </c>
      <c r="T161" s="157" t="s">
        <v>305</v>
      </c>
      <c r="U161" s="82" t="s">
        <v>303</v>
      </c>
      <c r="V161" s="25"/>
    </row>
    <row r="162" spans="1:22" ht="30" x14ac:dyDescent="0.25">
      <c r="A162" s="87">
        <v>119</v>
      </c>
      <c r="B162" s="28" t="s">
        <v>344</v>
      </c>
      <c r="C162" s="222" t="s">
        <v>53</v>
      </c>
      <c r="D162" s="233">
        <v>0</v>
      </c>
      <c r="E162" s="233">
        <v>0.33400000000000002</v>
      </c>
      <c r="F162" s="233">
        <v>0.33400000000000002</v>
      </c>
      <c r="G162" s="217">
        <v>1336</v>
      </c>
      <c r="H162" s="217" t="s">
        <v>38</v>
      </c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3">
        <v>50560040325</v>
      </c>
      <c r="T162" s="157" t="s">
        <v>305</v>
      </c>
      <c r="U162" s="82" t="s">
        <v>304</v>
      </c>
      <c r="V162" s="14"/>
    </row>
    <row r="163" spans="1:22" ht="18.75" x14ac:dyDescent="0.3">
      <c r="A163" s="87">
        <v>120</v>
      </c>
      <c r="B163" s="28" t="s">
        <v>345</v>
      </c>
      <c r="C163" s="222" t="s">
        <v>346</v>
      </c>
      <c r="D163" s="233">
        <v>0</v>
      </c>
      <c r="E163" s="233">
        <v>0.34399999999999997</v>
      </c>
      <c r="F163" s="233">
        <v>0.34399999999999997</v>
      </c>
      <c r="G163" s="217">
        <v>1376</v>
      </c>
      <c r="H163" s="217" t="s">
        <v>38</v>
      </c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223">
        <v>50560040324001</v>
      </c>
      <c r="T163" s="157" t="s">
        <v>305</v>
      </c>
      <c r="U163" s="225"/>
      <c r="V163" s="14"/>
    </row>
    <row r="164" spans="1:22" ht="30" x14ac:dyDescent="0.25">
      <c r="A164" s="87">
        <v>121</v>
      </c>
      <c r="B164" s="28" t="s">
        <v>347</v>
      </c>
      <c r="C164" s="219" t="s">
        <v>348</v>
      </c>
      <c r="D164" s="233">
        <v>0</v>
      </c>
      <c r="E164" s="233">
        <v>0.4</v>
      </c>
      <c r="F164" s="233">
        <v>0.4</v>
      </c>
      <c r="G164" s="217">
        <v>1600</v>
      </c>
      <c r="H164" s="217" t="s">
        <v>38</v>
      </c>
      <c r="I164" s="220"/>
      <c r="J164" s="220"/>
      <c r="K164" s="160"/>
      <c r="L164" s="160"/>
      <c r="M164" s="160"/>
      <c r="N164" s="160"/>
      <c r="O164" s="160"/>
      <c r="P164" s="160"/>
      <c r="Q164" s="160"/>
      <c r="R164" s="160"/>
      <c r="S164" s="218">
        <v>50560070233</v>
      </c>
      <c r="T164" s="157" t="s">
        <v>310</v>
      </c>
      <c r="U164" s="82" t="s">
        <v>304</v>
      </c>
      <c r="V164" s="25"/>
    </row>
    <row r="165" spans="1:22" ht="15.75" x14ac:dyDescent="0.25">
      <c r="A165" s="87">
        <v>122</v>
      </c>
      <c r="B165" s="28" t="s">
        <v>349</v>
      </c>
      <c r="C165" s="235" t="s">
        <v>350</v>
      </c>
      <c r="D165" s="216">
        <v>0</v>
      </c>
      <c r="E165" s="217">
        <v>1.08</v>
      </c>
      <c r="F165" s="217">
        <v>1.08</v>
      </c>
      <c r="G165" s="217">
        <v>4320</v>
      </c>
      <c r="H165" s="217" t="s">
        <v>38</v>
      </c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223">
        <v>50560070231001</v>
      </c>
      <c r="T165" s="224"/>
      <c r="U165" s="76"/>
      <c r="V165" s="14"/>
    </row>
    <row r="166" spans="1:22" ht="15.75" x14ac:dyDescent="0.25">
      <c r="A166" s="87">
        <v>123</v>
      </c>
      <c r="B166" s="28" t="s">
        <v>351</v>
      </c>
      <c r="C166" s="236" t="s">
        <v>352</v>
      </c>
      <c r="D166" s="216">
        <v>0</v>
      </c>
      <c r="E166" s="217">
        <v>0.45</v>
      </c>
      <c r="F166" s="217">
        <v>0.45</v>
      </c>
      <c r="G166" s="217">
        <v>1800</v>
      </c>
      <c r="H166" s="217" t="s">
        <v>38</v>
      </c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223">
        <v>50560030020006</v>
      </c>
      <c r="T166" s="224"/>
      <c r="U166" s="76"/>
      <c r="V166" s="14"/>
    </row>
    <row r="167" spans="1:22" ht="30" x14ac:dyDescent="0.25">
      <c r="A167" s="87">
        <v>124</v>
      </c>
      <c r="B167" s="28" t="s">
        <v>353</v>
      </c>
      <c r="C167" s="236" t="s">
        <v>354</v>
      </c>
      <c r="D167" s="216">
        <v>0</v>
      </c>
      <c r="E167" s="216">
        <v>2.2000000000000002</v>
      </c>
      <c r="F167" s="216">
        <v>2.2000000000000002</v>
      </c>
      <c r="G167" s="217">
        <v>8800</v>
      </c>
      <c r="H167" s="217" t="s">
        <v>38</v>
      </c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223">
        <v>50560070192</v>
      </c>
      <c r="T167" s="224"/>
      <c r="U167" s="82" t="s">
        <v>303</v>
      </c>
      <c r="V167" s="14"/>
    </row>
    <row r="168" spans="1:22" ht="15.75" x14ac:dyDescent="0.25">
      <c r="A168" s="87">
        <v>125</v>
      </c>
      <c r="B168" s="28" t="s">
        <v>355</v>
      </c>
      <c r="C168" s="158" t="s">
        <v>356</v>
      </c>
      <c r="D168" s="228">
        <v>0</v>
      </c>
      <c r="E168" s="157">
        <v>0.77</v>
      </c>
      <c r="F168" s="157">
        <v>0.77</v>
      </c>
      <c r="G168" s="157">
        <v>3080</v>
      </c>
      <c r="H168" s="157" t="s">
        <v>38</v>
      </c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223">
        <v>50560070230001</v>
      </c>
      <c r="T168" s="224"/>
      <c r="U168" s="76"/>
      <c r="V168" s="14"/>
    </row>
    <row r="169" spans="1:22" ht="30" x14ac:dyDescent="0.25">
      <c r="A169" s="87">
        <v>126</v>
      </c>
      <c r="B169" s="28" t="s">
        <v>357</v>
      </c>
      <c r="C169" s="158" t="s">
        <v>358</v>
      </c>
      <c r="D169" s="228">
        <v>0</v>
      </c>
      <c r="E169" s="228">
        <v>2.5</v>
      </c>
      <c r="F169" s="228">
        <v>2.5</v>
      </c>
      <c r="G169" s="157">
        <v>10000</v>
      </c>
      <c r="H169" s="157" t="s">
        <v>38</v>
      </c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223">
        <v>50560050052</v>
      </c>
      <c r="T169" s="224"/>
      <c r="U169" s="82" t="s">
        <v>304</v>
      </c>
      <c r="V169" s="14"/>
    </row>
    <row r="170" spans="1:22" ht="18.75" x14ac:dyDescent="0.25">
      <c r="A170" s="87">
        <v>127</v>
      </c>
      <c r="B170" s="28" t="s">
        <v>359</v>
      </c>
      <c r="C170" s="237" t="s">
        <v>360</v>
      </c>
      <c r="D170" s="228">
        <v>0</v>
      </c>
      <c r="E170" s="217">
        <v>1.95</v>
      </c>
      <c r="F170" s="217">
        <v>1.95</v>
      </c>
      <c r="G170" s="217">
        <v>7800</v>
      </c>
      <c r="H170" s="217" t="s">
        <v>38</v>
      </c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223">
        <v>50560060091001</v>
      </c>
      <c r="T170" s="224"/>
      <c r="U170" s="76"/>
      <c r="V170" s="25"/>
    </row>
    <row r="171" spans="1:22" ht="31.5" x14ac:dyDescent="0.25">
      <c r="A171" s="87">
        <v>128</v>
      </c>
      <c r="B171" s="28" t="s">
        <v>361</v>
      </c>
      <c r="C171" s="237" t="s">
        <v>362</v>
      </c>
      <c r="D171" s="228">
        <v>0</v>
      </c>
      <c r="E171" s="216">
        <v>0.5</v>
      </c>
      <c r="F171" s="216">
        <v>0.5</v>
      </c>
      <c r="G171" s="217">
        <v>2500</v>
      </c>
      <c r="H171" s="217" t="s">
        <v>38</v>
      </c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223">
        <v>50560040252</v>
      </c>
      <c r="T171" s="224"/>
      <c r="U171" s="110" t="s">
        <v>303</v>
      </c>
      <c r="V171" s="14"/>
    </row>
    <row r="172" spans="1:22" ht="30" x14ac:dyDescent="0.25">
      <c r="A172" s="87">
        <v>129</v>
      </c>
      <c r="B172" s="28" t="s">
        <v>363</v>
      </c>
      <c r="C172" s="237" t="s">
        <v>364</v>
      </c>
      <c r="D172" s="228">
        <v>0</v>
      </c>
      <c r="E172" s="216">
        <v>0.27</v>
      </c>
      <c r="F172" s="216">
        <v>0.27</v>
      </c>
      <c r="G172" s="217">
        <v>1080</v>
      </c>
      <c r="H172" s="217" t="s">
        <v>39</v>
      </c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223">
        <v>50560040296</v>
      </c>
      <c r="T172" s="217" t="s">
        <v>305</v>
      </c>
      <c r="U172" s="238" t="s">
        <v>302</v>
      </c>
      <c r="V172" s="25"/>
    </row>
    <row r="173" spans="1:22" ht="15.75" x14ac:dyDescent="0.25">
      <c r="A173" s="87">
        <v>130</v>
      </c>
      <c r="B173" s="28" t="s">
        <v>365</v>
      </c>
      <c r="C173" s="158" t="s">
        <v>366</v>
      </c>
      <c r="D173" s="228">
        <v>0</v>
      </c>
      <c r="E173" s="228">
        <v>0.4</v>
      </c>
      <c r="F173" s="228">
        <v>0.4</v>
      </c>
      <c r="G173" s="157">
        <v>1600</v>
      </c>
      <c r="H173" s="157" t="s">
        <v>39</v>
      </c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223">
        <v>50560070228001</v>
      </c>
      <c r="T173" s="224"/>
      <c r="U173" s="76"/>
      <c r="V173" s="14"/>
    </row>
    <row r="174" spans="1:22" ht="30" x14ac:dyDescent="0.25">
      <c r="A174" s="87">
        <v>131</v>
      </c>
      <c r="B174" s="28" t="s">
        <v>367</v>
      </c>
      <c r="C174" s="158" t="s">
        <v>368</v>
      </c>
      <c r="D174" s="228">
        <v>0</v>
      </c>
      <c r="E174" s="228">
        <v>0.1</v>
      </c>
      <c r="F174" s="228">
        <v>0.1</v>
      </c>
      <c r="G174" s="157">
        <v>400</v>
      </c>
      <c r="H174" s="157" t="s">
        <v>39</v>
      </c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223">
        <v>50560040323</v>
      </c>
      <c r="T174" s="224"/>
      <c r="U174" s="82" t="s">
        <v>304</v>
      </c>
      <c r="V174" s="14"/>
    </row>
    <row r="175" spans="1:22" ht="15.75" x14ac:dyDescent="0.25">
      <c r="A175" s="87">
        <v>132</v>
      </c>
      <c r="B175" s="28" t="s">
        <v>369</v>
      </c>
      <c r="C175" s="237" t="s">
        <v>370</v>
      </c>
      <c r="D175" s="228">
        <v>0</v>
      </c>
      <c r="E175" s="157">
        <v>0.78</v>
      </c>
      <c r="F175" s="157">
        <v>0.78</v>
      </c>
      <c r="G175" s="157">
        <v>3120</v>
      </c>
      <c r="H175" s="157" t="s">
        <v>39</v>
      </c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223">
        <v>50560040295001</v>
      </c>
      <c r="T175" s="217" t="s">
        <v>305</v>
      </c>
      <c r="U175" s="76"/>
      <c r="V175" s="14"/>
    </row>
    <row r="176" spans="1:22" ht="15.75" customHeight="1" x14ac:dyDescent="0.25">
      <c r="A176" s="379">
        <v>133</v>
      </c>
      <c r="B176" s="425" t="s">
        <v>371</v>
      </c>
      <c r="C176" s="429" t="s">
        <v>372</v>
      </c>
      <c r="D176" s="159">
        <v>0</v>
      </c>
      <c r="E176" s="159">
        <v>0.2</v>
      </c>
      <c r="F176" s="159">
        <v>0.2</v>
      </c>
      <c r="G176" s="157">
        <v>800</v>
      </c>
      <c r="H176" s="157" t="s">
        <v>71</v>
      </c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427">
        <v>50560040338</v>
      </c>
      <c r="T176" s="402" t="s">
        <v>305</v>
      </c>
      <c r="U176" s="420" t="s">
        <v>373</v>
      </c>
      <c r="V176" s="339"/>
    </row>
    <row r="177" spans="1:22" ht="15.75" x14ac:dyDescent="0.25">
      <c r="A177" s="379"/>
      <c r="B177" s="425"/>
      <c r="C177" s="429"/>
      <c r="D177" s="159">
        <v>0.2</v>
      </c>
      <c r="E177" s="159">
        <v>0.47</v>
      </c>
      <c r="F177" s="159">
        <v>0.27</v>
      </c>
      <c r="G177" s="157">
        <v>1080</v>
      </c>
      <c r="H177" s="157" t="s">
        <v>38</v>
      </c>
      <c r="I177" s="234"/>
      <c r="J177" s="159"/>
      <c r="K177" s="234"/>
      <c r="L177" s="228"/>
      <c r="M177" s="228"/>
      <c r="N177" s="228"/>
      <c r="O177" s="160"/>
      <c r="P177" s="157"/>
      <c r="Q177" s="157"/>
      <c r="R177" s="160"/>
      <c r="S177" s="427"/>
      <c r="T177" s="402"/>
      <c r="U177" s="420"/>
      <c r="V177" s="339"/>
    </row>
    <row r="178" spans="1:22" ht="31.5" x14ac:dyDescent="0.25">
      <c r="A178" s="87"/>
      <c r="B178" s="363" t="s">
        <v>1100</v>
      </c>
      <c r="C178" s="75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01"/>
      <c r="T178" s="101"/>
      <c r="U178" s="335"/>
      <c r="V178" s="24"/>
    </row>
    <row r="179" spans="1:22" ht="15" customHeight="1" x14ac:dyDescent="0.25">
      <c r="A179" s="379">
        <v>134</v>
      </c>
      <c r="B179" s="396" t="s">
        <v>375</v>
      </c>
      <c r="C179" s="403" t="s">
        <v>376</v>
      </c>
      <c r="D179" s="108">
        <v>0</v>
      </c>
      <c r="E179" s="104">
        <v>2.4500000000000002</v>
      </c>
      <c r="F179" s="104">
        <v>2.4500000000000002</v>
      </c>
      <c r="G179" s="104">
        <f>F179*5/0.001</f>
        <v>12250</v>
      </c>
      <c r="H179" s="104" t="s">
        <v>38</v>
      </c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408">
        <v>50600070114</v>
      </c>
      <c r="T179" s="405"/>
      <c r="U179" s="428" t="s">
        <v>435</v>
      </c>
      <c r="V179" s="342"/>
    </row>
    <row r="180" spans="1:22" x14ac:dyDescent="0.25">
      <c r="A180" s="379"/>
      <c r="B180" s="396"/>
      <c r="C180" s="403"/>
      <c r="D180" s="104">
        <v>2.4500000000000002</v>
      </c>
      <c r="E180" s="104">
        <v>2.62</v>
      </c>
      <c r="F180" s="104">
        <v>0.17</v>
      </c>
      <c r="G180" s="104">
        <f>F180*5/0.001</f>
        <v>850.00000000000011</v>
      </c>
      <c r="H180" s="104" t="s">
        <v>71</v>
      </c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408"/>
      <c r="T180" s="405"/>
      <c r="U180" s="428"/>
      <c r="V180" s="342"/>
    </row>
    <row r="181" spans="1:22" ht="30" x14ac:dyDescent="0.25">
      <c r="A181" s="87">
        <v>135</v>
      </c>
      <c r="B181" s="75" t="s">
        <v>377</v>
      </c>
      <c r="C181" s="79" t="s">
        <v>378</v>
      </c>
      <c r="D181" s="108">
        <v>0</v>
      </c>
      <c r="E181" s="104">
        <v>1.31</v>
      </c>
      <c r="F181" s="104">
        <v>1.31</v>
      </c>
      <c r="G181" s="104">
        <f>F181*5/0.001</f>
        <v>6550.0000000000009</v>
      </c>
      <c r="H181" s="104" t="s">
        <v>38</v>
      </c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87">
        <v>50600040269</v>
      </c>
      <c r="T181" s="76"/>
      <c r="U181" s="332" t="s">
        <v>436</v>
      </c>
      <c r="V181" s="343"/>
    </row>
    <row r="182" spans="1:22" ht="30" x14ac:dyDescent="0.25">
      <c r="A182" s="87">
        <v>136</v>
      </c>
      <c r="B182" s="75" t="s">
        <v>379</v>
      </c>
      <c r="C182" s="79" t="s">
        <v>380</v>
      </c>
      <c r="D182" s="108">
        <v>0</v>
      </c>
      <c r="E182" s="104">
        <v>3.45</v>
      </c>
      <c r="F182" s="104">
        <v>3.45</v>
      </c>
      <c r="G182" s="104">
        <f>F182*4.5/0.001</f>
        <v>15525</v>
      </c>
      <c r="H182" s="104" t="s">
        <v>38</v>
      </c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145">
        <v>50600040271</v>
      </c>
      <c r="T182" s="87"/>
      <c r="U182" s="148" t="s">
        <v>435</v>
      </c>
      <c r="V182" s="31"/>
    </row>
    <row r="183" spans="1:22" x14ac:dyDescent="0.25">
      <c r="A183" s="87">
        <v>137</v>
      </c>
      <c r="B183" s="75" t="s">
        <v>381</v>
      </c>
      <c r="C183" s="79" t="s">
        <v>382</v>
      </c>
      <c r="D183" s="108">
        <v>0</v>
      </c>
      <c r="E183" s="104">
        <v>4.34</v>
      </c>
      <c r="F183" s="104">
        <v>4.34</v>
      </c>
      <c r="G183" s="104">
        <f>F183*4/0.001</f>
        <v>17360</v>
      </c>
      <c r="H183" s="104" t="s">
        <v>38</v>
      </c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214">
        <v>50600030161001</v>
      </c>
      <c r="T183" s="87"/>
      <c r="U183" s="76"/>
      <c r="V183" s="14"/>
    </row>
    <row r="184" spans="1:22" ht="30" x14ac:dyDescent="0.25">
      <c r="A184" s="87">
        <v>138</v>
      </c>
      <c r="B184" s="75" t="s">
        <v>383</v>
      </c>
      <c r="C184" s="79" t="s">
        <v>384</v>
      </c>
      <c r="D184" s="108">
        <v>0</v>
      </c>
      <c r="E184" s="104">
        <v>4.03</v>
      </c>
      <c r="F184" s="104">
        <v>4.03</v>
      </c>
      <c r="G184" s="104">
        <f>F184*4/0.001</f>
        <v>16120</v>
      </c>
      <c r="H184" s="104" t="s">
        <v>38</v>
      </c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87">
        <v>50600020130</v>
      </c>
      <c r="T184" s="87"/>
      <c r="U184" s="148" t="s">
        <v>437</v>
      </c>
      <c r="V184" s="31"/>
    </row>
    <row r="185" spans="1:22" x14ac:dyDescent="0.25">
      <c r="A185" s="87">
        <v>139</v>
      </c>
      <c r="B185" s="75" t="s">
        <v>385</v>
      </c>
      <c r="C185" s="79" t="s">
        <v>386</v>
      </c>
      <c r="D185" s="108">
        <v>0</v>
      </c>
      <c r="E185" s="104">
        <v>3.33</v>
      </c>
      <c r="F185" s="104">
        <v>3.33</v>
      </c>
      <c r="G185" s="104">
        <f>F185*5/0.001</f>
        <v>16650</v>
      </c>
      <c r="H185" s="104" t="s">
        <v>38</v>
      </c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214">
        <v>50600020132001</v>
      </c>
      <c r="T185" s="87"/>
      <c r="U185" s="76"/>
      <c r="V185" s="14"/>
    </row>
    <row r="186" spans="1:22" ht="30" x14ac:dyDescent="0.25">
      <c r="A186" s="87">
        <v>140</v>
      </c>
      <c r="B186" s="75" t="s">
        <v>387</v>
      </c>
      <c r="C186" s="79" t="s">
        <v>388</v>
      </c>
      <c r="D186" s="108">
        <v>0</v>
      </c>
      <c r="E186" s="104">
        <v>1.69</v>
      </c>
      <c r="F186" s="104">
        <v>1.69</v>
      </c>
      <c r="G186" s="104">
        <f>F186*4/0.001</f>
        <v>6760</v>
      </c>
      <c r="H186" s="104" t="s">
        <v>38</v>
      </c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87">
        <v>50600070200</v>
      </c>
      <c r="T186" s="87"/>
      <c r="U186" s="148" t="s">
        <v>435</v>
      </c>
      <c r="V186" s="31"/>
    </row>
    <row r="187" spans="1:22" ht="30" x14ac:dyDescent="0.25">
      <c r="A187" s="87">
        <v>141</v>
      </c>
      <c r="B187" s="75" t="s">
        <v>389</v>
      </c>
      <c r="C187" s="79" t="s">
        <v>390</v>
      </c>
      <c r="D187" s="108">
        <v>0</v>
      </c>
      <c r="E187" s="108">
        <v>2.7</v>
      </c>
      <c r="F187" s="108">
        <v>2.7</v>
      </c>
      <c r="G187" s="104">
        <f>F187*5/0.001</f>
        <v>13500</v>
      </c>
      <c r="H187" s="104" t="s">
        <v>38</v>
      </c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104">
        <v>50600070112</v>
      </c>
      <c r="T187" s="87"/>
      <c r="U187" s="148" t="s">
        <v>437</v>
      </c>
      <c r="V187" s="31"/>
    </row>
    <row r="188" spans="1:22" x14ac:dyDescent="0.25">
      <c r="A188" s="87">
        <v>142</v>
      </c>
      <c r="B188" s="75" t="s">
        <v>391</v>
      </c>
      <c r="C188" s="79" t="s">
        <v>392</v>
      </c>
      <c r="D188" s="108">
        <v>0</v>
      </c>
      <c r="E188" s="104">
        <v>1.89</v>
      </c>
      <c r="F188" s="104">
        <v>1.89</v>
      </c>
      <c r="G188" s="104">
        <f>F188*4.5/0.001</f>
        <v>8504.9999999999982</v>
      </c>
      <c r="H188" s="104" t="s">
        <v>38</v>
      </c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214">
        <v>50600060125001</v>
      </c>
      <c r="T188" s="87"/>
      <c r="U188" s="76"/>
      <c r="V188" s="14"/>
    </row>
    <row r="189" spans="1:22" ht="30" x14ac:dyDescent="0.25">
      <c r="A189" s="87">
        <v>143</v>
      </c>
      <c r="B189" s="75" t="s">
        <v>393</v>
      </c>
      <c r="C189" s="79" t="s">
        <v>394</v>
      </c>
      <c r="D189" s="108">
        <v>0</v>
      </c>
      <c r="E189" s="108">
        <v>1.1000000000000001</v>
      </c>
      <c r="F189" s="108">
        <v>1.1000000000000001</v>
      </c>
      <c r="G189" s="104">
        <f>F189*5/0.001</f>
        <v>5500</v>
      </c>
      <c r="H189" s="104" t="s">
        <v>38</v>
      </c>
      <c r="I189" s="87" t="s">
        <v>395</v>
      </c>
      <c r="J189" s="87">
        <v>1.095</v>
      </c>
      <c r="K189" s="84" t="s">
        <v>396</v>
      </c>
      <c r="L189" s="191">
        <v>18</v>
      </c>
      <c r="M189" s="191">
        <v>143.30000000000001</v>
      </c>
      <c r="N189" s="85"/>
      <c r="O189" s="85"/>
      <c r="P189" s="87" t="s">
        <v>397</v>
      </c>
      <c r="Q189" s="85"/>
      <c r="R189" s="85"/>
      <c r="S189" s="87">
        <v>50600060114</v>
      </c>
      <c r="T189" s="87"/>
      <c r="U189" s="180" t="s">
        <v>435</v>
      </c>
      <c r="V189" s="31"/>
    </row>
    <row r="190" spans="1:22" ht="30" x14ac:dyDescent="0.25">
      <c r="A190" s="87">
        <v>144</v>
      </c>
      <c r="B190" s="75" t="s">
        <v>398</v>
      </c>
      <c r="C190" s="79" t="s">
        <v>399</v>
      </c>
      <c r="D190" s="108">
        <v>0</v>
      </c>
      <c r="E190" s="104">
        <v>1.81</v>
      </c>
      <c r="F190" s="104">
        <v>1.81</v>
      </c>
      <c r="G190" s="104">
        <f>F190*5/0.001</f>
        <v>9050</v>
      </c>
      <c r="H190" s="104" t="s">
        <v>38</v>
      </c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145">
        <v>50600030149</v>
      </c>
      <c r="T190" s="87"/>
      <c r="U190" s="148" t="s">
        <v>436</v>
      </c>
      <c r="V190" s="31"/>
    </row>
    <row r="191" spans="1:22" ht="30" x14ac:dyDescent="0.25">
      <c r="A191" s="87">
        <v>145</v>
      </c>
      <c r="B191" s="75" t="s">
        <v>400</v>
      </c>
      <c r="C191" s="79" t="s">
        <v>401</v>
      </c>
      <c r="D191" s="108">
        <v>0</v>
      </c>
      <c r="E191" s="104">
        <v>0.87</v>
      </c>
      <c r="F191" s="104">
        <v>0.87</v>
      </c>
      <c r="G191" s="104">
        <f>F191*5/0.001</f>
        <v>4350</v>
      </c>
      <c r="H191" s="104" t="s">
        <v>38</v>
      </c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87">
        <v>50600030148</v>
      </c>
      <c r="T191" s="87"/>
      <c r="U191" s="148" t="s">
        <v>435</v>
      </c>
      <c r="V191" s="31"/>
    </row>
    <row r="192" spans="1:22" ht="30" x14ac:dyDescent="0.25">
      <c r="A192" s="87">
        <v>146</v>
      </c>
      <c r="B192" s="75" t="s">
        <v>402</v>
      </c>
      <c r="C192" s="79" t="s">
        <v>403</v>
      </c>
      <c r="D192" s="108">
        <v>0</v>
      </c>
      <c r="E192" s="104">
        <v>0.79</v>
      </c>
      <c r="F192" s="104">
        <v>0.79</v>
      </c>
      <c r="G192" s="104">
        <f>F192*4/0.001</f>
        <v>3160</v>
      </c>
      <c r="H192" s="104" t="s">
        <v>38</v>
      </c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87">
        <v>50600070111</v>
      </c>
      <c r="T192" s="87"/>
      <c r="U192" s="148" t="s">
        <v>438</v>
      </c>
      <c r="V192" s="31"/>
    </row>
    <row r="193" spans="1:22" x14ac:dyDescent="0.25">
      <c r="A193" s="87">
        <v>147</v>
      </c>
      <c r="B193" s="79" t="s">
        <v>404</v>
      </c>
      <c r="C193" s="79" t="s">
        <v>405</v>
      </c>
      <c r="D193" s="108">
        <v>0</v>
      </c>
      <c r="E193" s="104">
        <v>0.99</v>
      </c>
      <c r="F193" s="104">
        <v>0.99</v>
      </c>
      <c r="G193" s="104">
        <f>F193*3/0.001</f>
        <v>2969.9999999999995</v>
      </c>
      <c r="H193" s="104" t="s">
        <v>38</v>
      </c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2">
        <v>50600050087001</v>
      </c>
      <c r="T193" s="105"/>
      <c r="U193" s="193"/>
      <c r="V193" s="32"/>
    </row>
    <row r="194" spans="1:22" ht="30" x14ac:dyDescent="0.25">
      <c r="A194" s="87">
        <v>148</v>
      </c>
      <c r="B194" s="75" t="s">
        <v>406</v>
      </c>
      <c r="C194" s="79" t="s">
        <v>407</v>
      </c>
      <c r="D194" s="108">
        <v>0</v>
      </c>
      <c r="E194" s="104">
        <v>0.26</v>
      </c>
      <c r="F194" s="104">
        <v>0.26</v>
      </c>
      <c r="G194" s="104">
        <f>F194*4/0.001</f>
        <v>1040</v>
      </c>
      <c r="H194" s="104" t="s">
        <v>71</v>
      </c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87">
        <v>50600070119</v>
      </c>
      <c r="T194" s="87"/>
      <c r="U194" s="148" t="s">
        <v>435</v>
      </c>
      <c r="V194" s="31"/>
    </row>
    <row r="195" spans="1:22" ht="30" x14ac:dyDescent="0.25">
      <c r="A195" s="87">
        <v>149</v>
      </c>
      <c r="B195" s="75" t="s">
        <v>408</v>
      </c>
      <c r="C195" s="79" t="s">
        <v>409</v>
      </c>
      <c r="D195" s="108">
        <v>0</v>
      </c>
      <c r="E195" s="104">
        <v>0.25</v>
      </c>
      <c r="F195" s="104">
        <v>0.25</v>
      </c>
      <c r="G195" s="104">
        <f>F195*3/0.001</f>
        <v>750</v>
      </c>
      <c r="H195" s="104" t="s">
        <v>38</v>
      </c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87">
        <v>50600040270</v>
      </c>
      <c r="T195" s="87"/>
      <c r="U195" s="148" t="s">
        <v>435</v>
      </c>
      <c r="V195" s="31"/>
    </row>
    <row r="196" spans="1:22" ht="60" x14ac:dyDescent="0.25">
      <c r="A196" s="87">
        <v>150</v>
      </c>
      <c r="B196" s="75" t="s">
        <v>410</v>
      </c>
      <c r="C196" s="79" t="s">
        <v>411</v>
      </c>
      <c r="D196" s="108">
        <v>0</v>
      </c>
      <c r="E196" s="104">
        <v>0.38</v>
      </c>
      <c r="F196" s="104">
        <v>0.38</v>
      </c>
      <c r="G196" s="104">
        <f>F196*3/0.001</f>
        <v>1140</v>
      </c>
      <c r="H196" s="104" t="s">
        <v>38</v>
      </c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146" t="s">
        <v>412</v>
      </c>
      <c r="T196" s="87"/>
      <c r="U196" s="149" t="s">
        <v>437</v>
      </c>
      <c r="V196" s="33"/>
    </row>
    <row r="197" spans="1:22" x14ac:dyDescent="0.25">
      <c r="A197" s="87">
        <v>151</v>
      </c>
      <c r="B197" s="79" t="s">
        <v>413</v>
      </c>
      <c r="C197" s="79" t="s">
        <v>414</v>
      </c>
      <c r="D197" s="108">
        <v>0</v>
      </c>
      <c r="E197" s="108">
        <v>1.44</v>
      </c>
      <c r="F197" s="108">
        <v>1.44</v>
      </c>
      <c r="G197" s="104">
        <f>F197*7/0.001</f>
        <v>10080</v>
      </c>
      <c r="H197" s="104" t="s">
        <v>38</v>
      </c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2">
        <v>50600030144001</v>
      </c>
      <c r="T197" s="105"/>
      <c r="U197" s="193"/>
      <c r="V197" s="32"/>
    </row>
    <row r="198" spans="1:22" ht="30" x14ac:dyDescent="0.25">
      <c r="A198" s="87">
        <v>152</v>
      </c>
      <c r="B198" s="75" t="s">
        <v>415</v>
      </c>
      <c r="C198" s="79" t="s">
        <v>66</v>
      </c>
      <c r="D198" s="140">
        <v>0</v>
      </c>
      <c r="E198" s="140">
        <v>0.3</v>
      </c>
      <c r="F198" s="140">
        <v>0.3</v>
      </c>
      <c r="G198" s="104">
        <f>F198*4/0.001</f>
        <v>1200</v>
      </c>
      <c r="H198" s="104" t="s">
        <v>38</v>
      </c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87">
        <v>50600040275</v>
      </c>
      <c r="T198" s="87" t="s">
        <v>374</v>
      </c>
      <c r="U198" s="148" t="s">
        <v>437</v>
      </c>
      <c r="V198" s="31"/>
    </row>
    <row r="199" spans="1:22" x14ac:dyDescent="0.25">
      <c r="A199" s="390">
        <v>153</v>
      </c>
      <c r="B199" s="396" t="s">
        <v>416</v>
      </c>
      <c r="C199" s="403" t="s">
        <v>417</v>
      </c>
      <c r="D199" s="140">
        <v>0</v>
      </c>
      <c r="E199" s="104">
        <v>0.34300000000000003</v>
      </c>
      <c r="F199" s="104">
        <v>0.34300000000000003</v>
      </c>
      <c r="G199" s="162">
        <f>F199*3.3/0.001</f>
        <v>1131.9000000000001</v>
      </c>
      <c r="H199" s="104" t="s">
        <v>71</v>
      </c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421">
        <v>50600040273001</v>
      </c>
      <c r="T199" s="379" t="s">
        <v>374</v>
      </c>
      <c r="U199" s="379"/>
      <c r="V199" s="34"/>
    </row>
    <row r="200" spans="1:22" x14ac:dyDescent="0.25">
      <c r="A200" s="390"/>
      <c r="B200" s="396"/>
      <c r="C200" s="403"/>
      <c r="D200" s="140">
        <v>0.34300000000000003</v>
      </c>
      <c r="E200" s="140">
        <v>0.63</v>
      </c>
      <c r="F200" s="104">
        <v>0.28699999999999998</v>
      </c>
      <c r="G200" s="162">
        <f>F200*3.3/0.001</f>
        <v>947.0999999999998</v>
      </c>
      <c r="H200" s="104" t="s">
        <v>38</v>
      </c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421"/>
      <c r="T200" s="379"/>
      <c r="U200" s="379"/>
      <c r="V200" s="34"/>
    </row>
    <row r="201" spans="1:22" ht="30" x14ac:dyDescent="0.25">
      <c r="A201" s="87">
        <v>154</v>
      </c>
      <c r="B201" s="75" t="s">
        <v>418</v>
      </c>
      <c r="C201" s="79" t="s">
        <v>62</v>
      </c>
      <c r="D201" s="140">
        <v>0</v>
      </c>
      <c r="E201" s="104">
        <v>0.23699999999999999</v>
      </c>
      <c r="F201" s="104">
        <v>0.23699999999999999</v>
      </c>
      <c r="G201" s="162">
        <f>F201*3.5/0.001</f>
        <v>829.49999999999989</v>
      </c>
      <c r="H201" s="104" t="s">
        <v>38</v>
      </c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87">
        <v>50600040276</v>
      </c>
      <c r="T201" s="87" t="s">
        <v>374</v>
      </c>
      <c r="U201" s="148" t="s">
        <v>439</v>
      </c>
      <c r="V201" s="31"/>
    </row>
    <row r="202" spans="1:22" ht="15" customHeight="1" x14ac:dyDescent="0.25">
      <c r="A202" s="379">
        <v>155</v>
      </c>
      <c r="B202" s="403" t="s">
        <v>419</v>
      </c>
      <c r="C202" s="403" t="s">
        <v>64</v>
      </c>
      <c r="D202" s="140">
        <v>0</v>
      </c>
      <c r="E202" s="140">
        <v>0.122</v>
      </c>
      <c r="F202" s="140">
        <v>0.122</v>
      </c>
      <c r="G202" s="104">
        <f>F202*4/0.001</f>
        <v>488</v>
      </c>
      <c r="H202" s="104" t="s">
        <v>38</v>
      </c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417">
        <v>50600040277</v>
      </c>
      <c r="T202" s="417" t="s">
        <v>374</v>
      </c>
      <c r="U202" s="407" t="s">
        <v>437</v>
      </c>
      <c r="V202" s="35"/>
    </row>
    <row r="203" spans="1:22" x14ac:dyDescent="0.25">
      <c r="A203" s="379"/>
      <c r="B203" s="403"/>
      <c r="C203" s="403"/>
      <c r="D203" s="140">
        <v>0.122</v>
      </c>
      <c r="E203" s="104">
        <v>0.50700000000000001</v>
      </c>
      <c r="F203" s="140">
        <v>0.38500000000000001</v>
      </c>
      <c r="G203" s="104">
        <f>F203*4/0.001</f>
        <v>1540</v>
      </c>
      <c r="H203" s="104" t="s">
        <v>71</v>
      </c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417"/>
      <c r="T203" s="417"/>
      <c r="U203" s="407"/>
      <c r="V203" s="35"/>
    </row>
    <row r="204" spans="1:22" ht="30" x14ac:dyDescent="0.25">
      <c r="A204" s="87">
        <v>156</v>
      </c>
      <c r="B204" s="75" t="s">
        <v>420</v>
      </c>
      <c r="C204" s="79" t="s">
        <v>47</v>
      </c>
      <c r="D204" s="140">
        <v>0</v>
      </c>
      <c r="E204" s="104">
        <v>0.20499999999999999</v>
      </c>
      <c r="F204" s="104">
        <v>0.20499999999999999</v>
      </c>
      <c r="G204" s="104">
        <f>F204*3/0.001</f>
        <v>615</v>
      </c>
      <c r="H204" s="104" t="s">
        <v>71</v>
      </c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87">
        <v>50600040278</v>
      </c>
      <c r="T204" s="87" t="s">
        <v>374</v>
      </c>
      <c r="U204" s="148" t="s">
        <v>439</v>
      </c>
      <c r="V204" s="31"/>
    </row>
    <row r="205" spans="1:22" ht="45" x14ac:dyDescent="0.25">
      <c r="A205" s="87">
        <v>157</v>
      </c>
      <c r="B205" s="75" t="s">
        <v>421</v>
      </c>
      <c r="C205" s="79" t="s">
        <v>422</v>
      </c>
      <c r="D205" s="140">
        <v>0</v>
      </c>
      <c r="E205" s="140">
        <v>0.45300000000000001</v>
      </c>
      <c r="F205" s="140">
        <v>0.45300000000000001</v>
      </c>
      <c r="G205" s="104">
        <f>F205*3/0.001</f>
        <v>1359</v>
      </c>
      <c r="H205" s="104" t="s">
        <v>38</v>
      </c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145" t="s">
        <v>423</v>
      </c>
      <c r="T205" s="87" t="s">
        <v>374</v>
      </c>
      <c r="U205" s="149" t="s">
        <v>439</v>
      </c>
      <c r="V205" s="33"/>
    </row>
    <row r="206" spans="1:22" ht="15" customHeight="1" x14ac:dyDescent="0.25">
      <c r="A206" s="379">
        <v>158</v>
      </c>
      <c r="B206" s="396" t="s">
        <v>424</v>
      </c>
      <c r="C206" s="403" t="s">
        <v>425</v>
      </c>
      <c r="D206" s="140">
        <v>0</v>
      </c>
      <c r="E206" s="140">
        <v>0.31</v>
      </c>
      <c r="F206" s="140">
        <v>0.31</v>
      </c>
      <c r="G206" s="104">
        <f>F206*3/0.001</f>
        <v>929.99999999999989</v>
      </c>
      <c r="H206" s="104" t="s">
        <v>71</v>
      </c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379">
        <v>50600050102</v>
      </c>
      <c r="T206" s="379" t="s">
        <v>426</v>
      </c>
      <c r="U206" s="407" t="s">
        <v>440</v>
      </c>
      <c r="V206" s="35"/>
    </row>
    <row r="207" spans="1:22" x14ac:dyDescent="0.25">
      <c r="A207" s="379"/>
      <c r="B207" s="396"/>
      <c r="C207" s="403"/>
      <c r="D207" s="140">
        <v>0.31</v>
      </c>
      <c r="E207" s="104">
        <v>0.51500000000000001</v>
      </c>
      <c r="F207" s="104">
        <v>0.20499999999999999</v>
      </c>
      <c r="G207" s="104">
        <f>F207*3/0.001</f>
        <v>615</v>
      </c>
      <c r="H207" s="104" t="s">
        <v>38</v>
      </c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379"/>
      <c r="T207" s="379"/>
      <c r="U207" s="407"/>
      <c r="V207" s="35"/>
    </row>
    <row r="208" spans="1:22" ht="30" x14ac:dyDescent="0.25">
      <c r="A208" s="87">
        <v>159</v>
      </c>
      <c r="B208" s="75" t="s">
        <v>427</v>
      </c>
      <c r="C208" s="79" t="s">
        <v>428</v>
      </c>
      <c r="D208" s="108">
        <v>0</v>
      </c>
      <c r="E208" s="108">
        <v>1.2</v>
      </c>
      <c r="F208" s="108">
        <v>1.2</v>
      </c>
      <c r="G208" s="104">
        <f>F208*5/0.001</f>
        <v>6000</v>
      </c>
      <c r="H208" s="104" t="s">
        <v>38</v>
      </c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104">
        <v>50600040272</v>
      </c>
      <c r="T208" s="87"/>
      <c r="U208" s="148" t="s">
        <v>435</v>
      </c>
      <c r="V208" s="31"/>
    </row>
    <row r="209" spans="1:29" ht="30" x14ac:dyDescent="0.25">
      <c r="A209" s="87">
        <v>160</v>
      </c>
      <c r="B209" s="75" t="s">
        <v>429</v>
      </c>
      <c r="C209" s="79" t="s">
        <v>430</v>
      </c>
      <c r="D209" s="108">
        <v>0</v>
      </c>
      <c r="E209" s="104">
        <v>1.69</v>
      </c>
      <c r="F209" s="104">
        <v>1.69</v>
      </c>
      <c r="G209" s="104">
        <f>F209*4/0.001</f>
        <v>6760</v>
      </c>
      <c r="H209" s="104" t="s">
        <v>38</v>
      </c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87">
        <v>50600020129</v>
      </c>
      <c r="T209" s="87"/>
      <c r="U209" s="332" t="s">
        <v>437</v>
      </c>
      <c r="V209" s="31"/>
    </row>
    <row r="210" spans="1:29" ht="30" x14ac:dyDescent="0.25">
      <c r="A210" s="87">
        <v>161</v>
      </c>
      <c r="B210" s="75" t="s">
        <v>431</v>
      </c>
      <c r="C210" s="79" t="s">
        <v>432</v>
      </c>
      <c r="D210" s="108">
        <v>0</v>
      </c>
      <c r="E210" s="108">
        <v>0.4</v>
      </c>
      <c r="F210" s="108">
        <v>0.4</v>
      </c>
      <c r="G210" s="104">
        <f>F210*4/0.001</f>
        <v>1600</v>
      </c>
      <c r="H210" s="104" t="s">
        <v>38</v>
      </c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87">
        <v>50600050088</v>
      </c>
      <c r="T210" s="104" t="s">
        <v>426</v>
      </c>
      <c r="U210" s="332" t="s">
        <v>439</v>
      </c>
      <c r="V210" s="31"/>
    </row>
    <row r="211" spans="1:29" x14ac:dyDescent="0.25">
      <c r="A211" s="87">
        <v>162</v>
      </c>
      <c r="B211" s="75" t="s">
        <v>433</v>
      </c>
      <c r="C211" s="79" t="s">
        <v>58</v>
      </c>
      <c r="D211" s="140">
        <v>0</v>
      </c>
      <c r="E211" s="140">
        <v>0.18</v>
      </c>
      <c r="F211" s="140">
        <v>0.18</v>
      </c>
      <c r="G211" s="104">
        <f>F211*3.5/0.001</f>
        <v>630</v>
      </c>
      <c r="H211" s="104" t="s">
        <v>71</v>
      </c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88">
        <v>50600040246001</v>
      </c>
      <c r="T211" s="87" t="s">
        <v>374</v>
      </c>
      <c r="U211" s="77"/>
      <c r="V211" s="14"/>
    </row>
    <row r="212" spans="1:29" x14ac:dyDescent="0.25">
      <c r="A212" s="87">
        <v>163</v>
      </c>
      <c r="B212" s="75" t="s">
        <v>434</v>
      </c>
      <c r="C212" s="79" t="s">
        <v>372</v>
      </c>
      <c r="D212" s="140">
        <v>0</v>
      </c>
      <c r="E212" s="104">
        <v>0.188</v>
      </c>
      <c r="F212" s="104">
        <v>0.188</v>
      </c>
      <c r="G212" s="104">
        <f>F212*4/0.001</f>
        <v>752</v>
      </c>
      <c r="H212" s="104" t="s">
        <v>71</v>
      </c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214">
        <v>50600050073018</v>
      </c>
      <c r="T212" s="87" t="s">
        <v>426</v>
      </c>
      <c r="U212" s="77"/>
      <c r="V212" s="14"/>
    </row>
    <row r="213" spans="1:29" ht="31.5" x14ac:dyDescent="0.25">
      <c r="A213" s="87"/>
      <c r="B213" s="363" t="s">
        <v>1101</v>
      </c>
      <c r="C213" s="75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01"/>
      <c r="T213" s="101"/>
      <c r="U213" s="335"/>
    </row>
    <row r="214" spans="1:29" x14ac:dyDescent="0.25">
      <c r="A214" s="87">
        <v>164</v>
      </c>
      <c r="B214" s="75" t="s">
        <v>530</v>
      </c>
      <c r="C214" s="82" t="s">
        <v>442</v>
      </c>
      <c r="D214" s="239">
        <v>0</v>
      </c>
      <c r="E214" s="239">
        <v>2.86</v>
      </c>
      <c r="F214" s="239">
        <v>2.86</v>
      </c>
      <c r="G214" s="87">
        <v>11440</v>
      </c>
      <c r="H214" s="104" t="s">
        <v>39</v>
      </c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88">
        <v>50640090079001</v>
      </c>
      <c r="T214" s="87"/>
      <c r="U214" s="77"/>
      <c r="V214" s="36"/>
    </row>
    <row r="215" spans="1:29" ht="30" x14ac:dyDescent="0.25">
      <c r="A215" s="87">
        <v>165</v>
      </c>
      <c r="B215" s="75" t="s">
        <v>531</v>
      </c>
      <c r="C215" s="75" t="s">
        <v>443</v>
      </c>
      <c r="D215" s="109">
        <v>0</v>
      </c>
      <c r="E215" s="109">
        <v>8.14</v>
      </c>
      <c r="F215" s="109">
        <v>8.14</v>
      </c>
      <c r="G215" s="104">
        <v>40700</v>
      </c>
      <c r="H215" s="104" t="s">
        <v>38</v>
      </c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240">
        <v>50640060094</v>
      </c>
      <c r="T215" s="87"/>
      <c r="U215" s="332" t="s">
        <v>533</v>
      </c>
      <c r="V215" s="37"/>
    </row>
    <row r="216" spans="1:29" ht="30" x14ac:dyDescent="0.25">
      <c r="A216" s="87">
        <v>166</v>
      </c>
      <c r="B216" s="75" t="s">
        <v>532</v>
      </c>
      <c r="C216" s="75" t="s">
        <v>444</v>
      </c>
      <c r="D216" s="109">
        <v>0</v>
      </c>
      <c r="E216" s="109">
        <v>3.5</v>
      </c>
      <c r="F216" s="109">
        <v>3.5</v>
      </c>
      <c r="G216" s="104">
        <v>17500</v>
      </c>
      <c r="H216" s="104" t="s">
        <v>39</v>
      </c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240">
        <v>50640050274</v>
      </c>
      <c r="T216" s="105"/>
      <c r="U216" s="332" t="s">
        <v>534</v>
      </c>
      <c r="V216" s="430"/>
      <c r="W216" s="430"/>
      <c r="X216" s="430"/>
      <c r="Y216" s="430"/>
      <c r="Z216" s="430"/>
      <c r="AA216" s="19"/>
    </row>
    <row r="217" spans="1:29" x14ac:dyDescent="0.25">
      <c r="A217" s="87">
        <v>167</v>
      </c>
      <c r="B217" s="75" t="s">
        <v>445</v>
      </c>
      <c r="C217" s="75" t="s">
        <v>446</v>
      </c>
      <c r="D217" s="144">
        <v>0</v>
      </c>
      <c r="E217" s="109">
        <v>0.61</v>
      </c>
      <c r="F217" s="109">
        <v>0.61</v>
      </c>
      <c r="G217" s="104">
        <v>3050</v>
      </c>
      <c r="H217" s="104" t="s">
        <v>38</v>
      </c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214">
        <v>50640120390001</v>
      </c>
      <c r="T217" s="87" t="s">
        <v>441</v>
      </c>
      <c r="U217" s="213"/>
      <c r="V217" s="37"/>
    </row>
    <row r="218" spans="1:29" x14ac:dyDescent="0.25">
      <c r="A218" s="379">
        <v>168</v>
      </c>
      <c r="B218" s="403" t="s">
        <v>447</v>
      </c>
      <c r="C218" s="400" t="s">
        <v>448</v>
      </c>
      <c r="D218" s="109">
        <v>0</v>
      </c>
      <c r="E218" s="104">
        <v>2.0699999999999998</v>
      </c>
      <c r="F218" s="109">
        <v>2.0699999999999998</v>
      </c>
      <c r="G218" s="104">
        <v>10350</v>
      </c>
      <c r="H218" s="87" t="s">
        <v>39</v>
      </c>
      <c r="I218" s="85"/>
      <c r="J218" s="85"/>
      <c r="K218" s="85"/>
      <c r="L218" s="85"/>
      <c r="M218" s="85"/>
      <c r="N218" s="87"/>
      <c r="O218" s="85"/>
      <c r="P218" s="85"/>
      <c r="Q218" s="87"/>
      <c r="R218" s="85"/>
      <c r="S218" s="421">
        <v>50640160307001</v>
      </c>
      <c r="T218" s="379"/>
      <c r="U218" s="379"/>
      <c r="V218" s="431"/>
      <c r="W218" s="431"/>
      <c r="X218" s="38"/>
      <c r="Y218" s="38"/>
      <c r="Z218" s="38"/>
    </row>
    <row r="219" spans="1:29" x14ac:dyDescent="0.25">
      <c r="A219" s="379"/>
      <c r="B219" s="403"/>
      <c r="C219" s="400"/>
      <c r="D219" s="104">
        <v>4.41</v>
      </c>
      <c r="E219" s="104">
        <v>5.09</v>
      </c>
      <c r="F219" s="109">
        <v>0.68</v>
      </c>
      <c r="G219" s="104">
        <v>3400</v>
      </c>
      <c r="H219" s="87" t="s">
        <v>39</v>
      </c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421"/>
      <c r="T219" s="379"/>
      <c r="U219" s="379"/>
      <c r="V219" s="431"/>
      <c r="W219" s="431"/>
      <c r="X219" s="38"/>
      <c r="Y219" s="38"/>
      <c r="Z219" s="38"/>
    </row>
    <row r="220" spans="1:29" ht="30" x14ac:dyDescent="0.25">
      <c r="A220" s="87">
        <v>169</v>
      </c>
      <c r="B220" s="79" t="s">
        <v>449</v>
      </c>
      <c r="C220" s="110" t="s">
        <v>450</v>
      </c>
      <c r="D220" s="109">
        <v>0</v>
      </c>
      <c r="E220" s="109">
        <v>2.58</v>
      </c>
      <c r="F220" s="109">
        <v>2.58</v>
      </c>
      <c r="G220" s="104">
        <v>12900</v>
      </c>
      <c r="H220" s="145" t="s">
        <v>39</v>
      </c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214">
        <v>50640160308</v>
      </c>
      <c r="T220" s="87"/>
      <c r="U220" s="82" t="s">
        <v>535</v>
      </c>
      <c r="V220" s="433"/>
      <c r="W220" s="433"/>
      <c r="X220" s="433"/>
      <c r="Y220" s="433"/>
      <c r="Z220" s="433"/>
      <c r="AA220" s="433"/>
      <c r="AB220" s="433"/>
      <c r="AC220" s="433"/>
    </row>
    <row r="221" spans="1:29" x14ac:dyDescent="0.25">
      <c r="A221" s="87">
        <v>170</v>
      </c>
      <c r="B221" s="79" t="s">
        <v>451</v>
      </c>
      <c r="C221" s="110" t="s">
        <v>452</v>
      </c>
      <c r="D221" s="109">
        <v>0</v>
      </c>
      <c r="E221" s="109">
        <v>4.12</v>
      </c>
      <c r="F221" s="109">
        <v>4.12</v>
      </c>
      <c r="G221" s="104">
        <v>16480</v>
      </c>
      <c r="H221" s="104" t="s">
        <v>39</v>
      </c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88">
        <v>50640170122001</v>
      </c>
      <c r="T221" s="87"/>
      <c r="U221" s="76"/>
      <c r="V221" s="37"/>
    </row>
    <row r="222" spans="1:29" ht="30" x14ac:dyDescent="0.25">
      <c r="A222" s="87">
        <v>171</v>
      </c>
      <c r="B222" s="79" t="s">
        <v>453</v>
      </c>
      <c r="C222" s="79" t="s">
        <v>454</v>
      </c>
      <c r="D222" s="109">
        <v>0</v>
      </c>
      <c r="E222" s="109">
        <v>1.32</v>
      </c>
      <c r="F222" s="109">
        <v>1.32</v>
      </c>
      <c r="G222" s="104">
        <v>7920</v>
      </c>
      <c r="H222" s="104" t="s">
        <v>38</v>
      </c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214">
        <v>50640190126</v>
      </c>
      <c r="T222" s="87"/>
      <c r="U222" s="82" t="s">
        <v>535</v>
      </c>
      <c r="V222" s="37"/>
      <c r="AC222" s="40"/>
    </row>
    <row r="223" spans="1:29" x14ac:dyDescent="0.25">
      <c r="A223" s="87">
        <v>172</v>
      </c>
      <c r="B223" s="79" t="s">
        <v>455</v>
      </c>
      <c r="C223" s="110" t="s">
        <v>456</v>
      </c>
      <c r="D223" s="109">
        <v>0</v>
      </c>
      <c r="E223" s="109">
        <v>2.29</v>
      </c>
      <c r="F223" s="109">
        <v>2.29</v>
      </c>
      <c r="G223" s="104">
        <v>9160</v>
      </c>
      <c r="H223" s="104" t="s">
        <v>39</v>
      </c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214">
        <v>50640050087001</v>
      </c>
      <c r="T223" s="105"/>
      <c r="U223" s="208"/>
      <c r="V223" s="430"/>
      <c r="W223" s="434"/>
      <c r="X223" s="434"/>
      <c r="Y223" s="434"/>
      <c r="Z223" s="434"/>
      <c r="AC223" s="40"/>
    </row>
    <row r="224" spans="1:29" x14ac:dyDescent="0.25">
      <c r="A224" s="379">
        <v>173</v>
      </c>
      <c r="B224" s="403" t="s">
        <v>457</v>
      </c>
      <c r="C224" s="396" t="s">
        <v>458</v>
      </c>
      <c r="D224" s="144">
        <v>0</v>
      </c>
      <c r="E224" s="109">
        <v>1.1000000000000001</v>
      </c>
      <c r="F224" s="109">
        <v>1.1000000000000001</v>
      </c>
      <c r="G224" s="104">
        <v>4400</v>
      </c>
      <c r="H224" s="87" t="s">
        <v>39</v>
      </c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401">
        <v>50640050272</v>
      </c>
      <c r="T224" s="379"/>
      <c r="U224" s="407" t="s">
        <v>535</v>
      </c>
      <c r="V224" s="435"/>
      <c r="W224" s="435"/>
      <c r="Z224" s="41"/>
      <c r="AC224" s="40"/>
    </row>
    <row r="225" spans="1:29" x14ac:dyDescent="0.25">
      <c r="A225" s="379"/>
      <c r="B225" s="403"/>
      <c r="C225" s="396"/>
      <c r="D225" s="144">
        <v>2.52</v>
      </c>
      <c r="E225" s="109">
        <v>3.12</v>
      </c>
      <c r="F225" s="109">
        <v>0.6</v>
      </c>
      <c r="G225" s="104">
        <v>2400</v>
      </c>
      <c r="H225" s="87" t="s">
        <v>39</v>
      </c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401"/>
      <c r="T225" s="379"/>
      <c r="U225" s="407"/>
      <c r="V225" s="38"/>
      <c r="W225" s="38"/>
      <c r="Z225" s="41"/>
      <c r="AC225" s="40"/>
    </row>
    <row r="226" spans="1:29" ht="30" x14ac:dyDescent="0.25">
      <c r="A226" s="87">
        <v>174</v>
      </c>
      <c r="B226" s="75" t="s">
        <v>459</v>
      </c>
      <c r="C226" s="82" t="s">
        <v>460</v>
      </c>
      <c r="D226" s="239">
        <v>0</v>
      </c>
      <c r="E226" s="239">
        <v>2.2469999999999999</v>
      </c>
      <c r="F226" s="239">
        <v>2.2469999999999999</v>
      </c>
      <c r="G226" s="87">
        <v>11250</v>
      </c>
      <c r="H226" s="104" t="s">
        <v>38</v>
      </c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214">
        <v>50640090122</v>
      </c>
      <c r="T226" s="87"/>
      <c r="U226" s="82" t="s">
        <v>535</v>
      </c>
      <c r="V226" s="37"/>
      <c r="AC226" s="40"/>
    </row>
    <row r="227" spans="1:29" ht="45" x14ac:dyDescent="0.25">
      <c r="A227" s="87">
        <v>175</v>
      </c>
      <c r="B227" s="79" t="s">
        <v>461</v>
      </c>
      <c r="C227" s="79" t="s">
        <v>462</v>
      </c>
      <c r="D227" s="109">
        <v>0</v>
      </c>
      <c r="E227" s="109">
        <v>1.06</v>
      </c>
      <c r="F227" s="109">
        <v>1.06</v>
      </c>
      <c r="G227" s="104">
        <v>5300</v>
      </c>
      <c r="H227" s="104" t="s">
        <v>39</v>
      </c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46" t="s">
        <v>463</v>
      </c>
      <c r="T227" s="104"/>
      <c r="U227" s="110" t="s">
        <v>536</v>
      </c>
      <c r="V227" s="432"/>
      <c r="W227" s="432"/>
    </row>
    <row r="228" spans="1:29" x14ac:dyDescent="0.25">
      <c r="A228" s="87">
        <v>176</v>
      </c>
      <c r="B228" s="75" t="s">
        <v>464</v>
      </c>
      <c r="C228" s="79" t="s">
        <v>465</v>
      </c>
      <c r="D228" s="109">
        <v>0</v>
      </c>
      <c r="E228" s="109">
        <v>6.2679999999999998</v>
      </c>
      <c r="F228" s="109">
        <v>6.2679999999999998</v>
      </c>
      <c r="G228" s="104">
        <v>28206</v>
      </c>
      <c r="H228" s="104" t="s">
        <v>39</v>
      </c>
      <c r="I228" s="76"/>
      <c r="J228" s="76"/>
      <c r="K228" s="193"/>
      <c r="L228" s="76"/>
      <c r="M228" s="76"/>
      <c r="N228" s="76"/>
      <c r="O228" s="76"/>
      <c r="P228" s="76"/>
      <c r="Q228" s="76"/>
      <c r="R228" s="76"/>
      <c r="S228" s="214">
        <v>50640150041001</v>
      </c>
      <c r="T228" s="87"/>
      <c r="U228" s="76"/>
    </row>
    <row r="229" spans="1:29" ht="30" x14ac:dyDescent="0.25">
      <c r="A229" s="87">
        <v>177</v>
      </c>
      <c r="B229" s="364" t="s">
        <v>466</v>
      </c>
      <c r="C229" s="365" t="s">
        <v>467</v>
      </c>
      <c r="D229" s="241">
        <v>0</v>
      </c>
      <c r="E229" s="109">
        <v>1.77</v>
      </c>
      <c r="F229" s="109">
        <v>1.77</v>
      </c>
      <c r="G229" s="242">
        <v>10620</v>
      </c>
      <c r="H229" s="242" t="s">
        <v>38</v>
      </c>
      <c r="I229" s="243"/>
      <c r="J229" s="243"/>
      <c r="K229" s="243"/>
      <c r="L229" s="243"/>
      <c r="M229" s="243"/>
      <c r="N229" s="243"/>
      <c r="O229" s="243"/>
      <c r="P229" s="243"/>
      <c r="Q229" s="243"/>
      <c r="R229" s="243"/>
      <c r="S229" s="244">
        <v>50640050273</v>
      </c>
      <c r="T229" s="245"/>
      <c r="U229" s="246" t="s">
        <v>535</v>
      </c>
      <c r="V229" s="42"/>
      <c r="W229" s="40"/>
      <c r="X229" s="40"/>
      <c r="Y229" s="40"/>
      <c r="Z229" s="40"/>
      <c r="AA229" s="40"/>
      <c r="AB229" s="40"/>
      <c r="AC229" s="40"/>
    </row>
    <row r="230" spans="1:29" ht="30" x14ac:dyDescent="0.25">
      <c r="A230" s="87">
        <v>178</v>
      </c>
      <c r="B230" s="75" t="s">
        <v>468</v>
      </c>
      <c r="C230" s="79" t="s">
        <v>469</v>
      </c>
      <c r="D230" s="109">
        <v>0</v>
      </c>
      <c r="E230" s="109">
        <v>1.62</v>
      </c>
      <c r="F230" s="109">
        <v>1.62</v>
      </c>
      <c r="G230" s="104">
        <v>8100</v>
      </c>
      <c r="H230" s="104" t="s">
        <v>39</v>
      </c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214">
        <v>50640040066</v>
      </c>
      <c r="T230" s="87"/>
      <c r="U230" s="82" t="s">
        <v>535</v>
      </c>
      <c r="AC230" s="40"/>
    </row>
    <row r="231" spans="1:29" x14ac:dyDescent="0.25">
      <c r="A231" s="87">
        <v>179</v>
      </c>
      <c r="B231" s="75" t="s">
        <v>470</v>
      </c>
      <c r="C231" s="79" t="s">
        <v>471</v>
      </c>
      <c r="D231" s="109">
        <v>0</v>
      </c>
      <c r="E231" s="109">
        <v>1.6359999999999999</v>
      </c>
      <c r="F231" s="109">
        <v>1.6359999999999999</v>
      </c>
      <c r="G231" s="104">
        <v>6544</v>
      </c>
      <c r="H231" s="104" t="s">
        <v>39</v>
      </c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214">
        <v>50640120389001</v>
      </c>
      <c r="T231" s="87"/>
      <c r="U231" s="76"/>
      <c r="AC231" s="40"/>
    </row>
    <row r="232" spans="1:29" ht="30" x14ac:dyDescent="0.25">
      <c r="A232" s="87">
        <v>180</v>
      </c>
      <c r="B232" s="75" t="s">
        <v>472</v>
      </c>
      <c r="C232" s="79" t="s">
        <v>473</v>
      </c>
      <c r="D232" s="109">
        <v>0</v>
      </c>
      <c r="E232" s="109">
        <v>3.26</v>
      </c>
      <c r="F232" s="109">
        <v>3.26</v>
      </c>
      <c r="G232" s="104">
        <v>16300</v>
      </c>
      <c r="H232" s="104" t="s">
        <v>39</v>
      </c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214">
        <v>50640060095</v>
      </c>
      <c r="T232" s="87"/>
      <c r="U232" s="82" t="s">
        <v>534</v>
      </c>
    </row>
    <row r="233" spans="1:29" x14ac:dyDescent="0.25">
      <c r="A233" s="87">
        <v>181</v>
      </c>
      <c r="B233" s="75" t="s">
        <v>474</v>
      </c>
      <c r="C233" s="79" t="s">
        <v>475</v>
      </c>
      <c r="D233" s="109">
        <v>0</v>
      </c>
      <c r="E233" s="109">
        <v>0.97</v>
      </c>
      <c r="F233" s="109">
        <v>0.97</v>
      </c>
      <c r="G233" s="104">
        <v>3880</v>
      </c>
      <c r="H233" s="104" t="s">
        <v>39</v>
      </c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214">
        <v>50640160304001</v>
      </c>
      <c r="T233" s="87"/>
      <c r="U233" s="82"/>
      <c r="V233" s="39"/>
    </row>
    <row r="234" spans="1:29" ht="45" x14ac:dyDescent="0.25">
      <c r="A234" s="87">
        <v>182</v>
      </c>
      <c r="B234" s="75" t="s">
        <v>476</v>
      </c>
      <c r="C234" s="79" t="s">
        <v>477</v>
      </c>
      <c r="D234" s="109">
        <v>0</v>
      </c>
      <c r="E234" s="109">
        <v>3.1</v>
      </c>
      <c r="F234" s="109">
        <v>3.1</v>
      </c>
      <c r="G234" s="104">
        <v>15500</v>
      </c>
      <c r="H234" s="104" t="s">
        <v>39</v>
      </c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88" t="s">
        <v>1174</v>
      </c>
      <c r="T234" s="87"/>
      <c r="U234" s="82" t="s">
        <v>537</v>
      </c>
      <c r="V234" s="39"/>
      <c r="W234" s="43"/>
      <c r="X234" s="43"/>
      <c r="Y234" s="43"/>
      <c r="Z234" s="43"/>
      <c r="AA234" s="43"/>
      <c r="AB234" s="43"/>
    </row>
    <row r="235" spans="1:29" ht="30" x14ac:dyDescent="0.25">
      <c r="A235" s="87">
        <v>183</v>
      </c>
      <c r="B235" s="75" t="s">
        <v>478</v>
      </c>
      <c r="C235" s="75" t="s">
        <v>479</v>
      </c>
      <c r="D235" s="239">
        <v>0</v>
      </c>
      <c r="E235" s="239">
        <v>1.49</v>
      </c>
      <c r="F235" s="239">
        <v>1.49</v>
      </c>
      <c r="G235" s="87">
        <v>7450</v>
      </c>
      <c r="H235" s="87" t="s">
        <v>39</v>
      </c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214">
        <v>50640160305</v>
      </c>
      <c r="T235" s="87"/>
      <c r="U235" s="82" t="s">
        <v>534</v>
      </c>
      <c r="AC235" s="40"/>
    </row>
    <row r="236" spans="1:29" ht="30" x14ac:dyDescent="0.25">
      <c r="A236" s="87">
        <v>184</v>
      </c>
      <c r="B236" s="75" t="s">
        <v>480</v>
      </c>
      <c r="C236" s="75" t="s">
        <v>481</v>
      </c>
      <c r="D236" s="239">
        <v>0</v>
      </c>
      <c r="E236" s="239">
        <v>1.5</v>
      </c>
      <c r="F236" s="239">
        <v>1.5</v>
      </c>
      <c r="G236" s="87">
        <v>7500</v>
      </c>
      <c r="H236" s="87" t="s">
        <v>39</v>
      </c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214">
        <v>50640130142</v>
      </c>
      <c r="T236" s="87"/>
      <c r="U236" s="82" t="s">
        <v>534</v>
      </c>
      <c r="AC236" s="44"/>
    </row>
    <row r="237" spans="1:29" x14ac:dyDescent="0.25">
      <c r="A237" s="87">
        <v>185</v>
      </c>
      <c r="B237" s="75" t="s">
        <v>482</v>
      </c>
      <c r="C237" s="75" t="s">
        <v>483</v>
      </c>
      <c r="D237" s="239">
        <v>0</v>
      </c>
      <c r="E237" s="109">
        <v>4</v>
      </c>
      <c r="F237" s="109">
        <v>4</v>
      </c>
      <c r="G237" s="87">
        <v>20000</v>
      </c>
      <c r="H237" s="87" t="s">
        <v>39</v>
      </c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214">
        <v>50640190122001</v>
      </c>
      <c r="T237" s="87"/>
      <c r="U237" s="76"/>
      <c r="V237" s="45"/>
    </row>
    <row r="238" spans="1:29" ht="30" x14ac:dyDescent="0.25">
      <c r="A238" s="87">
        <v>186</v>
      </c>
      <c r="B238" s="75" t="s">
        <v>484</v>
      </c>
      <c r="C238" s="110" t="s">
        <v>485</v>
      </c>
      <c r="D238" s="109">
        <v>0</v>
      </c>
      <c r="E238" s="109">
        <v>4.0599999999999996</v>
      </c>
      <c r="F238" s="109">
        <v>4.0599999999999996</v>
      </c>
      <c r="G238" s="104">
        <v>20300</v>
      </c>
      <c r="H238" s="104" t="s">
        <v>39</v>
      </c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214">
        <v>50640140086</v>
      </c>
      <c r="T238" s="87"/>
      <c r="U238" s="82" t="s">
        <v>537</v>
      </c>
      <c r="V238" s="36"/>
    </row>
    <row r="239" spans="1:29" x14ac:dyDescent="0.25">
      <c r="A239" s="87">
        <v>187</v>
      </c>
      <c r="B239" s="75" t="s">
        <v>486</v>
      </c>
      <c r="C239" s="79" t="s">
        <v>487</v>
      </c>
      <c r="D239" s="109">
        <v>0</v>
      </c>
      <c r="E239" s="109">
        <v>1</v>
      </c>
      <c r="F239" s="109">
        <v>1</v>
      </c>
      <c r="G239" s="104">
        <v>4000</v>
      </c>
      <c r="H239" s="104" t="s">
        <v>39</v>
      </c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214">
        <v>50640140093001</v>
      </c>
      <c r="T239" s="87"/>
      <c r="U239" s="76"/>
      <c r="AC239" s="40"/>
    </row>
    <row r="240" spans="1:29" ht="30" x14ac:dyDescent="0.25">
      <c r="A240" s="87">
        <v>188</v>
      </c>
      <c r="B240" s="75" t="s">
        <v>488</v>
      </c>
      <c r="C240" s="79" t="s">
        <v>489</v>
      </c>
      <c r="D240" s="109">
        <v>0</v>
      </c>
      <c r="E240" s="109">
        <v>0.44</v>
      </c>
      <c r="F240" s="109">
        <v>0.44</v>
      </c>
      <c r="G240" s="104">
        <v>2200</v>
      </c>
      <c r="H240" s="104" t="s">
        <v>39</v>
      </c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214">
        <v>50640140084</v>
      </c>
      <c r="T240" s="87"/>
      <c r="U240" s="82" t="s">
        <v>535</v>
      </c>
      <c r="V240" s="37"/>
    </row>
    <row r="241" spans="1:29" ht="30" x14ac:dyDescent="0.25">
      <c r="A241" s="87">
        <v>189</v>
      </c>
      <c r="B241" s="75" t="s">
        <v>490</v>
      </c>
      <c r="C241" s="79" t="s">
        <v>491</v>
      </c>
      <c r="D241" s="109">
        <v>0</v>
      </c>
      <c r="E241" s="109">
        <v>1.0509999999999999</v>
      </c>
      <c r="F241" s="109">
        <v>1.05</v>
      </c>
      <c r="G241" s="104">
        <v>5250</v>
      </c>
      <c r="H241" s="104" t="s">
        <v>39</v>
      </c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214">
        <v>50640160306</v>
      </c>
      <c r="T241" s="87"/>
      <c r="U241" s="82" t="s">
        <v>534</v>
      </c>
      <c r="V241" s="36"/>
    </row>
    <row r="242" spans="1:29" x14ac:dyDescent="0.25">
      <c r="A242" s="87">
        <v>190</v>
      </c>
      <c r="B242" s="75" t="s">
        <v>492</v>
      </c>
      <c r="C242" s="79" t="s">
        <v>493</v>
      </c>
      <c r="D242" s="109">
        <v>0</v>
      </c>
      <c r="E242" s="109">
        <v>0.78700000000000003</v>
      </c>
      <c r="F242" s="109">
        <v>0.78700000000000003</v>
      </c>
      <c r="G242" s="104">
        <v>3148</v>
      </c>
      <c r="H242" s="104" t="s">
        <v>39</v>
      </c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214">
        <v>50640190125001</v>
      </c>
      <c r="T242" s="87"/>
      <c r="U242" s="76"/>
      <c r="V242" s="36"/>
      <c r="AC242" s="40"/>
    </row>
    <row r="243" spans="1:29" x14ac:dyDescent="0.25">
      <c r="A243" s="87">
        <v>191</v>
      </c>
      <c r="B243" s="75" t="s">
        <v>494</v>
      </c>
      <c r="C243" s="79" t="s">
        <v>495</v>
      </c>
      <c r="D243" s="109">
        <v>0</v>
      </c>
      <c r="E243" s="109">
        <v>1.1240000000000001</v>
      </c>
      <c r="F243" s="109">
        <v>1.1200000000000001</v>
      </c>
      <c r="G243" s="104">
        <v>6720</v>
      </c>
      <c r="H243" s="104" t="s">
        <v>39</v>
      </c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214">
        <v>50640020008012</v>
      </c>
      <c r="T243" s="87"/>
      <c r="U243" s="76"/>
      <c r="V243" s="37"/>
    </row>
    <row r="244" spans="1:29" x14ac:dyDescent="0.25">
      <c r="A244" s="379">
        <v>192</v>
      </c>
      <c r="B244" s="396" t="s">
        <v>496</v>
      </c>
      <c r="C244" s="403" t="s">
        <v>497</v>
      </c>
      <c r="D244" s="140">
        <v>0</v>
      </c>
      <c r="E244" s="247">
        <v>0.13300000000000001</v>
      </c>
      <c r="F244" s="247">
        <v>0.13300000000000001</v>
      </c>
      <c r="G244" s="104">
        <v>798</v>
      </c>
      <c r="H244" s="104" t="s">
        <v>39</v>
      </c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421">
        <v>50640120394</v>
      </c>
      <c r="T244" s="379" t="s">
        <v>441</v>
      </c>
      <c r="U244" s="407" t="s">
        <v>537</v>
      </c>
      <c r="V244" s="41"/>
      <c r="W244" s="41"/>
      <c r="X244" s="41"/>
    </row>
    <row r="245" spans="1:29" x14ac:dyDescent="0.25">
      <c r="A245" s="379"/>
      <c r="B245" s="396"/>
      <c r="C245" s="403"/>
      <c r="D245" s="104">
        <v>0.13300000000000001</v>
      </c>
      <c r="E245" s="247">
        <v>0.3</v>
      </c>
      <c r="F245" s="247">
        <v>0.16700000000000001</v>
      </c>
      <c r="G245" s="104">
        <v>1002</v>
      </c>
      <c r="H245" s="104" t="s">
        <v>38</v>
      </c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421"/>
      <c r="T245" s="379"/>
      <c r="U245" s="407"/>
      <c r="V245" s="41"/>
      <c r="W245" s="41"/>
      <c r="X245" s="41"/>
    </row>
    <row r="246" spans="1:29" x14ac:dyDescent="0.25">
      <c r="A246" s="379">
        <v>193</v>
      </c>
      <c r="B246" s="396" t="s">
        <v>498</v>
      </c>
      <c r="C246" s="403" t="s">
        <v>499</v>
      </c>
      <c r="D246" s="140">
        <v>0</v>
      </c>
      <c r="E246" s="247">
        <v>0.127</v>
      </c>
      <c r="F246" s="247">
        <v>0.127</v>
      </c>
      <c r="G246" s="104">
        <v>762</v>
      </c>
      <c r="H246" s="104" t="s">
        <v>38</v>
      </c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421">
        <v>50640120396</v>
      </c>
      <c r="T246" s="379" t="s">
        <v>441</v>
      </c>
      <c r="U246" s="407" t="s">
        <v>538</v>
      </c>
      <c r="V246" s="37"/>
      <c r="W246" s="37"/>
      <c r="X246" s="37"/>
      <c r="Y246" s="37"/>
      <c r="Z246" s="37"/>
    </row>
    <row r="247" spans="1:29" x14ac:dyDescent="0.25">
      <c r="A247" s="379"/>
      <c r="B247" s="396"/>
      <c r="C247" s="403"/>
      <c r="D247" s="104">
        <v>0.127</v>
      </c>
      <c r="E247" s="247">
        <v>0.191</v>
      </c>
      <c r="F247" s="247">
        <v>6.4000000000000001E-2</v>
      </c>
      <c r="G247" s="104">
        <v>384</v>
      </c>
      <c r="H247" s="104" t="s">
        <v>39</v>
      </c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421"/>
      <c r="T247" s="379"/>
      <c r="U247" s="407"/>
      <c r="V247" s="37"/>
      <c r="W247" s="37"/>
      <c r="X247" s="37"/>
      <c r="Y247" s="37"/>
      <c r="Z247" s="37"/>
    </row>
    <row r="248" spans="1:29" x14ac:dyDescent="0.25">
      <c r="A248" s="379">
        <v>194</v>
      </c>
      <c r="B248" s="396" t="s">
        <v>500</v>
      </c>
      <c r="C248" s="396" t="s">
        <v>501</v>
      </c>
      <c r="D248" s="248">
        <v>0</v>
      </c>
      <c r="E248" s="249">
        <v>0.06</v>
      </c>
      <c r="F248" s="248">
        <v>0.06</v>
      </c>
      <c r="G248" s="87">
        <v>360</v>
      </c>
      <c r="H248" s="87" t="s">
        <v>71</v>
      </c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421">
        <v>50640120405</v>
      </c>
      <c r="T248" s="379" t="s">
        <v>441</v>
      </c>
      <c r="U248" s="407" t="s">
        <v>537</v>
      </c>
    </row>
    <row r="249" spans="1:29" x14ac:dyDescent="0.25">
      <c r="A249" s="379"/>
      <c r="B249" s="396"/>
      <c r="C249" s="396"/>
      <c r="D249" s="248">
        <v>0.06</v>
      </c>
      <c r="E249" s="249">
        <v>0.14699999999999999</v>
      </c>
      <c r="F249" s="249">
        <v>8.6999999999999994E-2</v>
      </c>
      <c r="G249" s="87">
        <v>522</v>
      </c>
      <c r="H249" s="87" t="s">
        <v>38</v>
      </c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421"/>
      <c r="T249" s="379"/>
      <c r="U249" s="407"/>
    </row>
    <row r="250" spans="1:29" x14ac:dyDescent="0.25">
      <c r="A250" s="390">
        <v>195</v>
      </c>
      <c r="B250" s="396" t="s">
        <v>502</v>
      </c>
      <c r="C250" s="396" t="s">
        <v>503</v>
      </c>
      <c r="D250" s="140">
        <v>0</v>
      </c>
      <c r="E250" s="247">
        <v>0.254</v>
      </c>
      <c r="F250" s="247">
        <v>0.254</v>
      </c>
      <c r="G250" s="104">
        <v>1524</v>
      </c>
      <c r="H250" s="104" t="s">
        <v>38</v>
      </c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421">
        <v>50640120401</v>
      </c>
      <c r="T250" s="379" t="s">
        <v>441</v>
      </c>
      <c r="U250" s="407" t="s">
        <v>534</v>
      </c>
      <c r="V250" s="37"/>
      <c r="W250" s="37"/>
      <c r="X250" s="37"/>
      <c r="Y250" s="37"/>
    </row>
    <row r="251" spans="1:29" x14ac:dyDescent="0.25">
      <c r="A251" s="390"/>
      <c r="B251" s="396"/>
      <c r="C251" s="396"/>
      <c r="D251" s="104">
        <v>0.254</v>
      </c>
      <c r="E251" s="247">
        <v>0.41899999999999998</v>
      </c>
      <c r="F251" s="247">
        <v>0.16500000000000001</v>
      </c>
      <c r="G251" s="104">
        <v>990</v>
      </c>
      <c r="H251" s="104" t="s">
        <v>71</v>
      </c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421"/>
      <c r="T251" s="379"/>
      <c r="U251" s="407"/>
      <c r="V251" s="37"/>
      <c r="W251" s="37"/>
      <c r="X251" s="37"/>
      <c r="Y251" s="37"/>
    </row>
    <row r="252" spans="1:29" x14ac:dyDescent="0.25">
      <c r="A252" s="390"/>
      <c r="B252" s="396"/>
      <c r="C252" s="396"/>
      <c r="D252" s="104">
        <v>0.41899999999999998</v>
      </c>
      <c r="E252" s="247">
        <v>0.52400000000000002</v>
      </c>
      <c r="F252" s="247">
        <v>0.105</v>
      </c>
      <c r="G252" s="104">
        <v>630</v>
      </c>
      <c r="H252" s="104" t="s">
        <v>38</v>
      </c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421"/>
      <c r="T252" s="379"/>
      <c r="U252" s="407"/>
      <c r="V252" s="37"/>
      <c r="W252" s="37"/>
      <c r="X252" s="37"/>
      <c r="Y252" s="37"/>
    </row>
    <row r="253" spans="1:29" x14ac:dyDescent="0.25">
      <c r="A253" s="379">
        <v>196</v>
      </c>
      <c r="B253" s="396" t="s">
        <v>504</v>
      </c>
      <c r="C253" s="396" t="s">
        <v>505</v>
      </c>
      <c r="D253" s="247">
        <v>0</v>
      </c>
      <c r="E253" s="247">
        <v>0.193</v>
      </c>
      <c r="F253" s="247">
        <v>0.193</v>
      </c>
      <c r="G253" s="104">
        <v>1158</v>
      </c>
      <c r="H253" s="104" t="s">
        <v>39</v>
      </c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401">
        <v>50640120397</v>
      </c>
      <c r="T253" s="379" t="s">
        <v>441</v>
      </c>
      <c r="U253" s="407" t="s">
        <v>537</v>
      </c>
      <c r="V253" s="37"/>
      <c r="W253" s="37"/>
      <c r="X253" s="37"/>
      <c r="Y253" s="37"/>
      <c r="Z253" s="37"/>
    </row>
    <row r="254" spans="1:29" x14ac:dyDescent="0.25">
      <c r="A254" s="379"/>
      <c r="B254" s="396"/>
      <c r="C254" s="396"/>
      <c r="D254" s="104">
        <v>0.193</v>
      </c>
      <c r="E254" s="247">
        <v>0.50700000000000001</v>
      </c>
      <c r="F254" s="247">
        <v>0.314</v>
      </c>
      <c r="G254" s="104">
        <v>1884</v>
      </c>
      <c r="H254" s="104" t="s">
        <v>71</v>
      </c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401"/>
      <c r="T254" s="390"/>
      <c r="U254" s="407"/>
      <c r="V254" s="37"/>
      <c r="W254" s="37"/>
      <c r="X254" s="37"/>
      <c r="Y254" s="37"/>
      <c r="Z254" s="37"/>
    </row>
    <row r="255" spans="1:29" x14ac:dyDescent="0.25">
      <c r="A255" s="379">
        <v>197</v>
      </c>
      <c r="B255" s="396" t="s">
        <v>506</v>
      </c>
      <c r="C255" s="396" t="s">
        <v>57</v>
      </c>
      <c r="D255" s="140">
        <v>0</v>
      </c>
      <c r="E255" s="247">
        <v>0.13700000000000001</v>
      </c>
      <c r="F255" s="247">
        <v>0.13700000000000001</v>
      </c>
      <c r="G255" s="104">
        <v>822</v>
      </c>
      <c r="H255" s="104" t="s">
        <v>39</v>
      </c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421">
        <v>50640120402</v>
      </c>
      <c r="T255" s="379" t="s">
        <v>441</v>
      </c>
      <c r="U255" s="407" t="s">
        <v>534</v>
      </c>
      <c r="V255" s="37"/>
      <c r="W255" s="37"/>
      <c r="X255" s="37"/>
      <c r="Y255" s="37"/>
    </row>
    <row r="256" spans="1:29" x14ac:dyDescent="0.25">
      <c r="A256" s="379"/>
      <c r="B256" s="396"/>
      <c r="C256" s="396"/>
      <c r="D256" s="104">
        <v>0.13700000000000001</v>
      </c>
      <c r="E256" s="247">
        <v>0.42099999999999999</v>
      </c>
      <c r="F256" s="247">
        <v>0.28399999999999997</v>
      </c>
      <c r="G256" s="104">
        <v>1704</v>
      </c>
      <c r="H256" s="104" t="s">
        <v>71</v>
      </c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421"/>
      <c r="T256" s="379"/>
      <c r="U256" s="407"/>
      <c r="V256" s="37"/>
      <c r="W256" s="37"/>
      <c r="X256" s="37"/>
      <c r="Y256" s="37"/>
    </row>
    <row r="257" spans="1:30" x14ac:dyDescent="0.25">
      <c r="A257" s="379"/>
      <c r="B257" s="396"/>
      <c r="C257" s="396"/>
      <c r="D257" s="104">
        <v>0.42099999999999999</v>
      </c>
      <c r="E257" s="247">
        <v>1.002</v>
      </c>
      <c r="F257" s="247">
        <v>0.58099999999999996</v>
      </c>
      <c r="G257" s="104">
        <v>3486</v>
      </c>
      <c r="H257" s="104" t="s">
        <v>38</v>
      </c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421"/>
      <c r="T257" s="379"/>
      <c r="U257" s="407"/>
      <c r="V257" s="37"/>
      <c r="W257" s="37"/>
      <c r="X257" s="37"/>
      <c r="Y257" s="37"/>
    </row>
    <row r="258" spans="1:30" x14ac:dyDescent="0.25">
      <c r="A258" s="379">
        <v>198</v>
      </c>
      <c r="B258" s="396" t="s">
        <v>507</v>
      </c>
      <c r="C258" s="396" t="s">
        <v>372</v>
      </c>
      <c r="D258" s="140">
        <v>0</v>
      </c>
      <c r="E258" s="247">
        <v>0.17799999999999999</v>
      </c>
      <c r="F258" s="247">
        <v>0.17799999999999999</v>
      </c>
      <c r="G258" s="104">
        <v>1068</v>
      </c>
      <c r="H258" s="104" t="s">
        <v>71</v>
      </c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421">
        <v>50640120398</v>
      </c>
      <c r="T258" s="379" t="s">
        <v>441</v>
      </c>
      <c r="U258" s="407" t="s">
        <v>539</v>
      </c>
      <c r="V258" s="37"/>
      <c r="W258" s="37"/>
      <c r="X258" s="37"/>
    </row>
    <row r="259" spans="1:30" x14ac:dyDescent="0.25">
      <c r="A259" s="379"/>
      <c r="B259" s="396"/>
      <c r="C259" s="396"/>
      <c r="D259" s="104">
        <v>0.17799999999999999</v>
      </c>
      <c r="E259" s="247">
        <v>0.34100000000000003</v>
      </c>
      <c r="F259" s="247">
        <v>0.16300000000000001</v>
      </c>
      <c r="G259" s="104">
        <v>978</v>
      </c>
      <c r="H259" s="104" t="s">
        <v>38</v>
      </c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421"/>
      <c r="T259" s="379"/>
      <c r="U259" s="407"/>
      <c r="V259" s="37"/>
      <c r="W259" s="37"/>
      <c r="X259" s="37"/>
    </row>
    <row r="260" spans="1:30" ht="30" x14ac:dyDescent="0.25">
      <c r="A260" s="87">
        <v>199</v>
      </c>
      <c r="B260" s="75" t="s">
        <v>508</v>
      </c>
      <c r="C260" s="75" t="s">
        <v>509</v>
      </c>
      <c r="D260" s="140">
        <v>0</v>
      </c>
      <c r="E260" s="247">
        <v>0.42299999999999999</v>
      </c>
      <c r="F260" s="247">
        <v>0.42299999999999999</v>
      </c>
      <c r="G260" s="104">
        <v>2538</v>
      </c>
      <c r="H260" s="104" t="s">
        <v>38</v>
      </c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214">
        <v>50640120403</v>
      </c>
      <c r="T260" s="87" t="s">
        <v>441</v>
      </c>
      <c r="U260" s="82" t="s">
        <v>540</v>
      </c>
    </row>
    <row r="261" spans="1:30" ht="30" x14ac:dyDescent="0.25">
      <c r="A261" s="87">
        <v>200</v>
      </c>
      <c r="B261" s="75" t="s">
        <v>510</v>
      </c>
      <c r="C261" s="75" t="s">
        <v>67</v>
      </c>
      <c r="D261" s="140">
        <v>0</v>
      </c>
      <c r="E261" s="247">
        <v>0.48</v>
      </c>
      <c r="F261" s="247">
        <v>0.48</v>
      </c>
      <c r="G261" s="104">
        <v>2880</v>
      </c>
      <c r="H261" s="104" t="s">
        <v>71</v>
      </c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214">
        <v>50640120399</v>
      </c>
      <c r="T261" s="87" t="s">
        <v>441</v>
      </c>
      <c r="U261" s="82" t="s">
        <v>541</v>
      </c>
      <c r="V261" s="39"/>
    </row>
    <row r="262" spans="1:30" ht="30" x14ac:dyDescent="0.25">
      <c r="A262" s="87">
        <v>201</v>
      </c>
      <c r="B262" s="75" t="s">
        <v>511</v>
      </c>
      <c r="C262" s="75" t="s">
        <v>512</v>
      </c>
      <c r="D262" s="140">
        <v>0</v>
      </c>
      <c r="E262" s="247">
        <v>0.38600000000000001</v>
      </c>
      <c r="F262" s="247">
        <v>0.38600000000000001</v>
      </c>
      <c r="G262" s="104">
        <v>2316</v>
      </c>
      <c r="H262" s="104" t="s">
        <v>38</v>
      </c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240" t="s">
        <v>513</v>
      </c>
      <c r="T262" s="87" t="s">
        <v>441</v>
      </c>
      <c r="U262" s="82" t="s">
        <v>540</v>
      </c>
      <c r="V262" s="37"/>
      <c r="W262" s="37"/>
    </row>
    <row r="263" spans="1:30" x14ac:dyDescent="0.25">
      <c r="A263" s="87">
        <v>202</v>
      </c>
      <c r="B263" s="75" t="s">
        <v>514</v>
      </c>
      <c r="C263" s="75" t="s">
        <v>515</v>
      </c>
      <c r="D263" s="248">
        <v>0</v>
      </c>
      <c r="E263" s="249">
        <v>8.2000000000000003E-2</v>
      </c>
      <c r="F263" s="249">
        <v>8.2000000000000003E-2</v>
      </c>
      <c r="G263" s="87">
        <v>492</v>
      </c>
      <c r="H263" s="87" t="s">
        <v>71</v>
      </c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214">
        <v>50640120428001</v>
      </c>
      <c r="T263" s="87" t="s">
        <v>441</v>
      </c>
      <c r="U263" s="76"/>
    </row>
    <row r="264" spans="1:30" x14ac:dyDescent="0.25">
      <c r="A264" s="87">
        <v>203</v>
      </c>
      <c r="B264" s="75" t="s">
        <v>516</v>
      </c>
      <c r="C264" s="75" t="s">
        <v>517</v>
      </c>
      <c r="D264" s="239">
        <v>0</v>
      </c>
      <c r="E264" s="239">
        <v>0.45600000000000002</v>
      </c>
      <c r="F264" s="239">
        <v>0.45600000000000002</v>
      </c>
      <c r="G264" s="87">
        <v>2280</v>
      </c>
      <c r="H264" s="104" t="s">
        <v>39</v>
      </c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214">
        <v>50640120391001</v>
      </c>
      <c r="T264" s="87"/>
      <c r="U264" s="76"/>
      <c r="AC264" s="40"/>
    </row>
    <row r="265" spans="1:30" x14ac:dyDescent="0.25">
      <c r="A265" s="87">
        <v>204</v>
      </c>
      <c r="B265" s="75" t="s">
        <v>518</v>
      </c>
      <c r="C265" s="75" t="s">
        <v>519</v>
      </c>
      <c r="D265" s="239">
        <v>0</v>
      </c>
      <c r="E265" s="239">
        <v>1.3</v>
      </c>
      <c r="F265" s="239">
        <v>1.3</v>
      </c>
      <c r="G265" s="87">
        <v>5200</v>
      </c>
      <c r="H265" s="87" t="s">
        <v>39</v>
      </c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214">
        <v>50640140083001</v>
      </c>
      <c r="T265" s="87"/>
      <c r="U265" s="76"/>
      <c r="AC265" s="40"/>
    </row>
    <row r="266" spans="1:30" ht="30" x14ac:dyDescent="0.25">
      <c r="A266" s="87">
        <v>205</v>
      </c>
      <c r="B266" s="75" t="s">
        <v>520</v>
      </c>
      <c r="C266" s="75" t="s">
        <v>521</v>
      </c>
      <c r="D266" s="239">
        <v>0</v>
      </c>
      <c r="E266" s="109">
        <v>0.79</v>
      </c>
      <c r="F266" s="109">
        <v>0.79</v>
      </c>
      <c r="G266" s="87">
        <v>3950</v>
      </c>
      <c r="H266" s="87" t="s">
        <v>39</v>
      </c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214">
        <v>50640140085</v>
      </c>
      <c r="T266" s="87"/>
      <c r="U266" s="82" t="s">
        <v>542</v>
      </c>
      <c r="V266" s="37"/>
    </row>
    <row r="267" spans="1:30" ht="30" x14ac:dyDescent="0.25">
      <c r="A267" s="87">
        <v>206</v>
      </c>
      <c r="B267" s="75" t="s">
        <v>522</v>
      </c>
      <c r="C267" s="75" t="s">
        <v>523</v>
      </c>
      <c r="D267" s="239">
        <v>0</v>
      </c>
      <c r="E267" s="239">
        <v>0.64</v>
      </c>
      <c r="F267" s="239">
        <v>0.64</v>
      </c>
      <c r="G267" s="87">
        <v>2560</v>
      </c>
      <c r="H267" s="87" t="s">
        <v>39</v>
      </c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214">
        <v>50640160349</v>
      </c>
      <c r="T267" s="87"/>
      <c r="U267" s="82" t="s">
        <v>540</v>
      </c>
      <c r="V267" s="46"/>
    </row>
    <row r="268" spans="1:30" ht="90" x14ac:dyDescent="0.25">
      <c r="A268" s="87">
        <v>207</v>
      </c>
      <c r="B268" s="75" t="s">
        <v>524</v>
      </c>
      <c r="C268" s="79" t="s">
        <v>525</v>
      </c>
      <c r="D268" s="239">
        <v>0</v>
      </c>
      <c r="E268" s="109">
        <v>0.92400000000000004</v>
      </c>
      <c r="F268" s="109">
        <v>0.92400000000000004</v>
      </c>
      <c r="G268" s="87">
        <v>3696</v>
      </c>
      <c r="H268" s="87" t="s">
        <v>39</v>
      </c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146" t="s">
        <v>526</v>
      </c>
      <c r="T268" s="87"/>
      <c r="U268" s="82" t="s">
        <v>543</v>
      </c>
      <c r="V268" s="432"/>
      <c r="W268" s="432"/>
      <c r="X268" s="47"/>
      <c r="Y268" s="47"/>
    </row>
    <row r="269" spans="1:30" ht="30" x14ac:dyDescent="0.25">
      <c r="A269" s="87">
        <v>208</v>
      </c>
      <c r="B269" s="75" t="s">
        <v>527</v>
      </c>
      <c r="C269" s="75" t="s">
        <v>528</v>
      </c>
      <c r="D269" s="248">
        <v>0</v>
      </c>
      <c r="E269" s="247">
        <v>0.41599999999999998</v>
      </c>
      <c r="F269" s="247">
        <v>0.41599999999999998</v>
      </c>
      <c r="G269" s="104">
        <v>2496</v>
      </c>
      <c r="H269" s="104" t="s">
        <v>38</v>
      </c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214">
        <v>50640120400</v>
      </c>
      <c r="T269" s="87" t="s">
        <v>441</v>
      </c>
      <c r="U269" s="238" t="s">
        <v>540</v>
      </c>
      <c r="V269" s="37"/>
    </row>
    <row r="270" spans="1:30" ht="30" x14ac:dyDescent="0.25">
      <c r="A270" s="87">
        <v>209</v>
      </c>
      <c r="B270" s="75" t="s">
        <v>529</v>
      </c>
      <c r="C270" s="75" t="s">
        <v>47</v>
      </c>
      <c r="D270" s="248">
        <v>0</v>
      </c>
      <c r="E270" s="247">
        <v>0.45400000000000001</v>
      </c>
      <c r="F270" s="247">
        <v>0.45400000000000001</v>
      </c>
      <c r="G270" s="104">
        <v>2724</v>
      </c>
      <c r="H270" s="104" t="s">
        <v>39</v>
      </c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214">
        <v>50640120404</v>
      </c>
      <c r="T270" s="87" t="s">
        <v>441</v>
      </c>
      <c r="U270" s="238" t="s">
        <v>542</v>
      </c>
      <c r="V270" s="36"/>
    </row>
    <row r="271" spans="1:30" ht="15.75" x14ac:dyDescent="0.25">
      <c r="A271" s="87"/>
      <c r="B271" s="363" t="s">
        <v>1102</v>
      </c>
      <c r="C271" s="75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</row>
    <row r="272" spans="1:30" ht="15.75" x14ac:dyDescent="0.25">
      <c r="A272" s="87">
        <v>210</v>
      </c>
      <c r="B272" s="75" t="s">
        <v>545</v>
      </c>
      <c r="C272" s="82" t="s">
        <v>546</v>
      </c>
      <c r="D272" s="65">
        <v>0</v>
      </c>
      <c r="E272" s="65">
        <v>1.2829999999999999</v>
      </c>
      <c r="F272" s="65">
        <v>1.2829999999999999</v>
      </c>
      <c r="G272" s="96">
        <v>7698</v>
      </c>
      <c r="H272" s="68" t="s">
        <v>38</v>
      </c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251">
        <v>50680060180001</v>
      </c>
      <c r="T272" s="71"/>
      <c r="U272" s="152"/>
      <c r="V272" s="48"/>
      <c r="W272" s="48"/>
      <c r="X272" s="48"/>
      <c r="Y272" s="48"/>
      <c r="Z272" s="48"/>
      <c r="AA272" s="48"/>
      <c r="AB272" s="48"/>
      <c r="AC272" s="48"/>
      <c r="AD272" s="48"/>
    </row>
    <row r="273" spans="1:30" ht="30" x14ac:dyDescent="0.25">
      <c r="A273" s="87">
        <v>211</v>
      </c>
      <c r="B273" s="75" t="s">
        <v>547</v>
      </c>
      <c r="C273" s="82" t="s">
        <v>548</v>
      </c>
      <c r="D273" s="65">
        <v>0</v>
      </c>
      <c r="E273" s="65">
        <v>6.7080000000000002</v>
      </c>
      <c r="F273" s="65">
        <v>6.71</v>
      </c>
      <c r="G273" s="96">
        <v>40248</v>
      </c>
      <c r="H273" s="68" t="s">
        <v>38</v>
      </c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98">
        <v>50680060179001</v>
      </c>
      <c r="T273" s="71"/>
      <c r="U273" s="152"/>
      <c r="V273" s="48"/>
      <c r="W273" s="48"/>
      <c r="X273" s="48"/>
      <c r="Y273" s="48"/>
      <c r="Z273" s="48"/>
      <c r="AA273" s="48"/>
      <c r="AB273" s="48"/>
      <c r="AC273" s="48"/>
      <c r="AD273" s="48"/>
    </row>
    <row r="274" spans="1:30" ht="60" x14ac:dyDescent="0.25">
      <c r="A274" s="87">
        <v>212</v>
      </c>
      <c r="B274" s="75" t="s">
        <v>549</v>
      </c>
      <c r="C274" s="82" t="s">
        <v>550</v>
      </c>
      <c r="D274" s="65">
        <v>0</v>
      </c>
      <c r="E274" s="65">
        <v>6.4</v>
      </c>
      <c r="F274" s="65">
        <v>6.4</v>
      </c>
      <c r="G274" s="96">
        <f>F274*5*1000</f>
        <v>32000</v>
      </c>
      <c r="H274" s="68" t="s">
        <v>38</v>
      </c>
      <c r="I274" s="250"/>
      <c r="J274" s="250"/>
      <c r="K274" s="250"/>
      <c r="L274" s="250"/>
      <c r="M274" s="250"/>
      <c r="N274" s="250"/>
      <c r="O274" s="250"/>
      <c r="P274" s="250"/>
      <c r="Q274" s="250"/>
      <c r="R274" s="250"/>
      <c r="S274" s="65" t="s">
        <v>551</v>
      </c>
      <c r="T274" s="71"/>
      <c r="U274" s="72" t="s">
        <v>708</v>
      </c>
      <c r="V274" s="436"/>
      <c r="W274" s="436"/>
      <c r="X274" s="50"/>
      <c r="Y274" s="50"/>
      <c r="Z274" s="50"/>
      <c r="AA274" s="50"/>
      <c r="AB274" s="48"/>
      <c r="AC274" s="48"/>
      <c r="AD274" s="48"/>
    </row>
    <row r="275" spans="1:30" ht="63" x14ac:dyDescent="0.25">
      <c r="A275" s="87">
        <v>213</v>
      </c>
      <c r="B275" s="75" t="s">
        <v>552</v>
      </c>
      <c r="C275" s="82" t="s">
        <v>553</v>
      </c>
      <c r="D275" s="65">
        <v>0</v>
      </c>
      <c r="E275" s="65">
        <v>5.18</v>
      </c>
      <c r="F275" s="65">
        <v>5.18</v>
      </c>
      <c r="G275" s="96">
        <v>33670</v>
      </c>
      <c r="H275" s="68" t="s">
        <v>38</v>
      </c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252" t="s">
        <v>554</v>
      </c>
      <c r="T275" s="71"/>
      <c r="U275" s="253" t="s">
        <v>709</v>
      </c>
      <c r="V275" s="436"/>
      <c r="W275" s="436"/>
      <c r="X275" s="51"/>
      <c r="Y275" s="51"/>
      <c r="Z275" s="52"/>
      <c r="AA275" s="51"/>
      <c r="AB275" s="48"/>
      <c r="AC275" s="48"/>
      <c r="AD275" s="48"/>
    </row>
    <row r="276" spans="1:30" ht="15.75" x14ac:dyDescent="0.25">
      <c r="A276" s="87">
        <v>214</v>
      </c>
      <c r="B276" s="75" t="s">
        <v>555</v>
      </c>
      <c r="C276" s="82" t="s">
        <v>556</v>
      </c>
      <c r="D276" s="65">
        <v>0</v>
      </c>
      <c r="E276" s="65">
        <v>1.23</v>
      </c>
      <c r="F276" s="65">
        <v>1.23</v>
      </c>
      <c r="G276" s="96">
        <v>3690</v>
      </c>
      <c r="H276" s="68" t="s">
        <v>38</v>
      </c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150" t="s">
        <v>557</v>
      </c>
      <c r="T276" s="71"/>
      <c r="U276" s="152"/>
      <c r="V276" s="53"/>
      <c r="W276" s="53"/>
      <c r="X276" s="53"/>
      <c r="Y276" s="53"/>
      <c r="Z276" s="53"/>
      <c r="AA276" s="53"/>
      <c r="AB276" s="52"/>
      <c r="AC276" s="48"/>
      <c r="AD276" s="48"/>
    </row>
    <row r="277" spans="1:30" ht="15.75" x14ac:dyDescent="0.25">
      <c r="A277" s="379">
        <v>215</v>
      </c>
      <c r="B277" s="396" t="s">
        <v>558</v>
      </c>
      <c r="C277" s="400" t="s">
        <v>559</v>
      </c>
      <c r="D277" s="65">
        <v>0</v>
      </c>
      <c r="E277" s="65">
        <v>2.5369999999999999</v>
      </c>
      <c r="F277" s="65">
        <v>2.5369999999999999</v>
      </c>
      <c r="G277" s="98">
        <f>E277*4*1000</f>
        <v>10148</v>
      </c>
      <c r="H277" s="68" t="s">
        <v>38</v>
      </c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S277" s="437" t="s">
        <v>560</v>
      </c>
      <c r="T277" s="438"/>
      <c r="U277" s="438"/>
      <c r="V277" s="48"/>
      <c r="W277" s="48"/>
      <c r="X277" s="48"/>
      <c r="Y277" s="48"/>
      <c r="Z277" s="48"/>
      <c r="AA277" s="48"/>
      <c r="AB277" s="48"/>
      <c r="AC277" s="48"/>
      <c r="AD277" s="48"/>
    </row>
    <row r="278" spans="1:30" ht="15.75" x14ac:dyDescent="0.25">
      <c r="A278" s="379"/>
      <c r="B278" s="396"/>
      <c r="C278" s="400"/>
      <c r="D278" s="65">
        <v>2.5369999999999999</v>
      </c>
      <c r="E278" s="65">
        <v>2.9369999999999998</v>
      </c>
      <c r="F278" s="65">
        <v>0.4</v>
      </c>
      <c r="G278" s="96">
        <f>F278*4*1000</f>
        <v>1600</v>
      </c>
      <c r="H278" s="68" t="s">
        <v>39</v>
      </c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S278" s="437"/>
      <c r="T278" s="438"/>
      <c r="U278" s="438"/>
      <c r="V278" s="52"/>
      <c r="W278" s="48"/>
      <c r="X278" s="48"/>
      <c r="Y278" s="48"/>
      <c r="Z278" s="48"/>
      <c r="AA278" s="48"/>
      <c r="AB278" s="48"/>
      <c r="AC278" s="48"/>
      <c r="AD278" s="48"/>
    </row>
    <row r="279" spans="1:30" ht="30" x14ac:dyDescent="0.25">
      <c r="A279" s="87">
        <v>216</v>
      </c>
      <c r="B279" s="75" t="s">
        <v>561</v>
      </c>
      <c r="C279" s="110" t="s">
        <v>562</v>
      </c>
      <c r="D279" s="65">
        <v>0</v>
      </c>
      <c r="E279" s="65">
        <v>5.23</v>
      </c>
      <c r="F279" s="65">
        <v>5.23</v>
      </c>
      <c r="G279" s="96">
        <v>31380</v>
      </c>
      <c r="H279" s="68" t="s">
        <v>38</v>
      </c>
      <c r="I279" s="66" t="s">
        <v>563</v>
      </c>
      <c r="J279" s="96">
        <v>5.3</v>
      </c>
      <c r="K279" s="68" t="s">
        <v>564</v>
      </c>
      <c r="L279" s="96">
        <v>24.15</v>
      </c>
      <c r="M279" s="254">
        <v>169.1</v>
      </c>
      <c r="N279" s="254"/>
      <c r="O279" s="96"/>
      <c r="P279" s="96" t="s">
        <v>397</v>
      </c>
      <c r="Q279" s="96"/>
      <c r="R279" s="96"/>
      <c r="S279" s="150" t="s">
        <v>565</v>
      </c>
      <c r="T279" s="71"/>
      <c r="U279" s="255"/>
      <c r="V279" s="54"/>
      <c r="W279" s="52"/>
      <c r="X279" s="48"/>
      <c r="Y279" s="48"/>
      <c r="Z279" s="48"/>
      <c r="AA279" s="48"/>
      <c r="AB279" s="48"/>
      <c r="AC279" s="48"/>
      <c r="AD279" s="48"/>
    </row>
    <row r="280" spans="1:30" ht="30" x14ac:dyDescent="0.25">
      <c r="A280" s="87">
        <v>217</v>
      </c>
      <c r="B280" s="75" t="s">
        <v>566</v>
      </c>
      <c r="C280" s="82" t="s">
        <v>567</v>
      </c>
      <c r="D280" s="65">
        <v>0</v>
      </c>
      <c r="E280" s="65">
        <v>3.09</v>
      </c>
      <c r="F280" s="65">
        <v>3.09</v>
      </c>
      <c r="G280" s="96">
        <f>F280*4*1000</f>
        <v>12360</v>
      </c>
      <c r="H280" s="68" t="s">
        <v>38</v>
      </c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256" t="s">
        <v>568</v>
      </c>
      <c r="T280" s="71"/>
      <c r="U280" s="257" t="s">
        <v>542</v>
      </c>
      <c r="V280" s="440"/>
      <c r="W280" s="440"/>
      <c r="X280" s="440"/>
      <c r="Y280" s="440"/>
      <c r="Z280" s="55"/>
      <c r="AA280" s="48"/>
      <c r="AB280" s="48"/>
      <c r="AC280" s="48"/>
      <c r="AD280" s="48"/>
    </row>
    <row r="281" spans="1:30" ht="63" x14ac:dyDescent="0.25">
      <c r="A281" s="87">
        <v>218</v>
      </c>
      <c r="B281" s="75" t="s">
        <v>569</v>
      </c>
      <c r="C281" s="82" t="s">
        <v>570</v>
      </c>
      <c r="D281" s="65">
        <v>0</v>
      </c>
      <c r="E281" s="65">
        <v>0.9</v>
      </c>
      <c r="F281" s="65">
        <f>E281-D281</f>
        <v>0.9</v>
      </c>
      <c r="G281" s="96">
        <v>2700</v>
      </c>
      <c r="H281" s="68" t="s">
        <v>38</v>
      </c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258" t="s">
        <v>571</v>
      </c>
      <c r="T281" s="71"/>
      <c r="U281" s="259" t="s">
        <v>710</v>
      </c>
      <c r="V281" s="441"/>
      <c r="W281" s="441"/>
      <c r="X281" s="48"/>
      <c r="Y281" s="48"/>
      <c r="Z281" s="48"/>
      <c r="AA281" s="22"/>
      <c r="AB281" s="48"/>
      <c r="AC281" s="48"/>
      <c r="AD281" s="48"/>
    </row>
    <row r="282" spans="1:30" ht="15.75" x14ac:dyDescent="0.25">
      <c r="A282" s="87">
        <v>219</v>
      </c>
      <c r="B282" s="75" t="s">
        <v>572</v>
      </c>
      <c r="C282" s="82" t="s">
        <v>573</v>
      </c>
      <c r="D282" s="65">
        <v>0</v>
      </c>
      <c r="E282" s="65">
        <v>4.4000000000000004</v>
      </c>
      <c r="F282" s="65">
        <f>E282-D282</f>
        <v>4.4000000000000004</v>
      </c>
      <c r="G282" s="96">
        <v>15400</v>
      </c>
      <c r="H282" s="68" t="s">
        <v>38</v>
      </c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150" t="s">
        <v>574</v>
      </c>
      <c r="T282" s="71"/>
      <c r="U282" s="152"/>
      <c r="V282" s="48"/>
      <c r="W282" s="48"/>
      <c r="X282" s="48"/>
      <c r="Y282" s="48"/>
      <c r="Z282" s="48"/>
      <c r="AA282" s="48"/>
      <c r="AB282" s="48"/>
      <c r="AC282" s="48"/>
      <c r="AD282" s="48"/>
    </row>
    <row r="283" spans="1:30" ht="15.75" x14ac:dyDescent="0.25">
      <c r="A283" s="379">
        <v>220</v>
      </c>
      <c r="B283" s="396" t="s">
        <v>575</v>
      </c>
      <c r="C283" s="407" t="s">
        <v>576</v>
      </c>
      <c r="D283" s="65">
        <v>0</v>
      </c>
      <c r="E283" s="65">
        <v>1.22</v>
      </c>
      <c r="F283" s="65">
        <f>E283-D283</f>
        <v>1.22</v>
      </c>
      <c r="G283" s="96">
        <f>F283*4*1000</f>
        <v>4880</v>
      </c>
      <c r="H283" s="68" t="s">
        <v>38</v>
      </c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437" t="s">
        <v>577</v>
      </c>
      <c r="T283" s="438"/>
      <c r="U283" s="439"/>
      <c r="V283" s="442"/>
      <c r="W283" s="442"/>
      <c r="X283" s="442"/>
      <c r="Y283" s="442"/>
      <c r="Z283" s="48"/>
      <c r="AA283" s="48"/>
      <c r="AB283" s="48"/>
      <c r="AC283" s="48"/>
      <c r="AD283" s="48"/>
    </row>
    <row r="284" spans="1:30" ht="15.75" x14ac:dyDescent="0.25">
      <c r="A284" s="379"/>
      <c r="B284" s="396"/>
      <c r="C284" s="407"/>
      <c r="D284" s="65">
        <v>1.22</v>
      </c>
      <c r="E284" s="65">
        <v>1.5</v>
      </c>
      <c r="F284" s="65">
        <f>E284-D284</f>
        <v>0.28000000000000003</v>
      </c>
      <c r="G284" s="96">
        <f>F284*4*1000</f>
        <v>1120</v>
      </c>
      <c r="H284" s="68" t="s">
        <v>39</v>
      </c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437"/>
      <c r="T284" s="438"/>
      <c r="U284" s="439"/>
      <c r="V284" s="442"/>
      <c r="W284" s="442"/>
      <c r="X284" s="442"/>
      <c r="Y284" s="442"/>
      <c r="Z284" s="48"/>
      <c r="AA284" s="48"/>
      <c r="AB284" s="48"/>
      <c r="AC284" s="48"/>
      <c r="AD284" s="48"/>
    </row>
    <row r="285" spans="1:30" ht="30" x14ac:dyDescent="0.25">
      <c r="A285" s="87">
        <v>221</v>
      </c>
      <c r="B285" s="75" t="s">
        <v>578</v>
      </c>
      <c r="C285" s="82" t="s">
        <v>579</v>
      </c>
      <c r="D285" s="65">
        <v>0</v>
      </c>
      <c r="E285" s="65">
        <v>1.87</v>
      </c>
      <c r="F285" s="65">
        <f>E285-D285</f>
        <v>1.87</v>
      </c>
      <c r="G285" s="96">
        <v>8415</v>
      </c>
      <c r="H285" s="68" t="s">
        <v>38</v>
      </c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150" t="s">
        <v>580</v>
      </c>
      <c r="T285" s="71"/>
      <c r="U285" s="72" t="s">
        <v>541</v>
      </c>
      <c r="V285" s="52"/>
      <c r="W285" s="48"/>
      <c r="X285" s="48"/>
      <c r="Y285" s="48"/>
      <c r="Z285" s="48"/>
      <c r="AA285" s="48"/>
      <c r="AB285" s="48"/>
      <c r="AC285" s="48"/>
      <c r="AD285" s="48"/>
    </row>
    <row r="286" spans="1:30" ht="15.75" x14ac:dyDescent="0.25">
      <c r="A286" s="87">
        <v>222</v>
      </c>
      <c r="B286" s="75" t="s">
        <v>581</v>
      </c>
      <c r="C286" s="82" t="s">
        <v>582</v>
      </c>
      <c r="D286" s="65">
        <v>0</v>
      </c>
      <c r="E286" s="65">
        <v>5.1909999999999998</v>
      </c>
      <c r="F286" s="65">
        <v>5.19</v>
      </c>
      <c r="G286" s="96">
        <f>F286*4*1000</f>
        <v>20760</v>
      </c>
      <c r="H286" s="68" t="s">
        <v>38</v>
      </c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260" t="s">
        <v>583</v>
      </c>
      <c r="T286" s="71"/>
      <c r="U286" s="152"/>
      <c r="V286" s="48"/>
      <c r="W286" s="48"/>
      <c r="X286" s="48"/>
      <c r="Y286" s="48"/>
      <c r="Z286" s="48"/>
      <c r="AA286" s="48"/>
      <c r="AB286" s="48"/>
      <c r="AC286" s="48"/>
      <c r="AD286" s="48"/>
    </row>
    <row r="287" spans="1:30" ht="15.75" x14ac:dyDescent="0.25">
      <c r="A287" s="379">
        <v>223</v>
      </c>
      <c r="B287" s="396" t="s">
        <v>584</v>
      </c>
      <c r="C287" s="407" t="s">
        <v>585</v>
      </c>
      <c r="D287" s="65">
        <v>0</v>
      </c>
      <c r="E287" s="65">
        <v>0.25</v>
      </c>
      <c r="F287" s="65">
        <v>0.25</v>
      </c>
      <c r="G287" s="96">
        <f>F287*3*1000</f>
        <v>750</v>
      </c>
      <c r="H287" s="68" t="s">
        <v>38</v>
      </c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437" t="s">
        <v>586</v>
      </c>
      <c r="T287" s="438"/>
      <c r="U287" s="439"/>
      <c r="V287" s="48"/>
      <c r="W287" s="48"/>
      <c r="X287" s="48"/>
      <c r="Y287" s="48"/>
      <c r="Z287" s="48"/>
      <c r="AA287" s="48"/>
      <c r="AB287" s="48"/>
      <c r="AC287" s="48"/>
      <c r="AD287" s="48"/>
    </row>
    <row r="288" spans="1:30" ht="15.75" x14ac:dyDescent="0.25">
      <c r="A288" s="379"/>
      <c r="B288" s="396"/>
      <c r="C288" s="407"/>
      <c r="D288" s="65">
        <v>0.25</v>
      </c>
      <c r="E288" s="65">
        <v>0.75</v>
      </c>
      <c r="F288" s="65">
        <v>0.5</v>
      </c>
      <c r="G288" s="96">
        <f>F288*3*1000</f>
        <v>1500</v>
      </c>
      <c r="H288" s="68" t="s">
        <v>39</v>
      </c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437"/>
      <c r="T288" s="438"/>
      <c r="U288" s="439"/>
      <c r="V288" s="52"/>
      <c r="W288" s="48"/>
      <c r="X288" s="48"/>
      <c r="Y288" s="48"/>
      <c r="Z288" s="48"/>
      <c r="AA288" s="48"/>
      <c r="AB288" s="48"/>
      <c r="AC288" s="48"/>
      <c r="AD288" s="48"/>
    </row>
    <row r="289" spans="1:30" ht="15.75" x14ac:dyDescent="0.25">
      <c r="A289" s="87">
        <v>224</v>
      </c>
      <c r="B289" s="75" t="s">
        <v>587</v>
      </c>
      <c r="C289" s="82" t="s">
        <v>588</v>
      </c>
      <c r="D289" s="65">
        <v>0</v>
      </c>
      <c r="E289" s="65">
        <v>0.4</v>
      </c>
      <c r="F289" s="65">
        <v>0.4</v>
      </c>
      <c r="G289" s="96">
        <f>F289*3.5*1000</f>
        <v>1400.0000000000002</v>
      </c>
      <c r="H289" s="68" t="s">
        <v>38</v>
      </c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260" t="s">
        <v>589</v>
      </c>
      <c r="T289" s="71"/>
      <c r="U289" s="152"/>
      <c r="V289" s="48"/>
      <c r="W289" s="48"/>
      <c r="X289" s="48"/>
      <c r="Y289" s="48"/>
      <c r="Z289" s="48"/>
      <c r="AA289" s="48"/>
      <c r="AB289" s="48"/>
      <c r="AC289" s="48"/>
      <c r="AD289" s="48"/>
    </row>
    <row r="290" spans="1:30" ht="30" x14ac:dyDescent="0.25">
      <c r="A290" s="87">
        <v>225</v>
      </c>
      <c r="B290" s="75" t="s">
        <v>590</v>
      </c>
      <c r="C290" s="82" t="s">
        <v>591</v>
      </c>
      <c r="D290" s="65">
        <v>0</v>
      </c>
      <c r="E290" s="65">
        <v>1.3</v>
      </c>
      <c r="F290" s="65">
        <v>1.3</v>
      </c>
      <c r="G290" s="96">
        <f>F290*4*1000</f>
        <v>5200</v>
      </c>
      <c r="H290" s="61" t="s">
        <v>38</v>
      </c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150" t="s">
        <v>592</v>
      </c>
      <c r="T290" s="71"/>
      <c r="U290" s="72" t="s">
        <v>541</v>
      </c>
      <c r="V290" s="52"/>
      <c r="W290" s="48"/>
      <c r="X290" s="48"/>
      <c r="Y290" s="48"/>
      <c r="Z290" s="48"/>
      <c r="AA290" s="48"/>
      <c r="AB290" s="48"/>
      <c r="AC290" s="48"/>
      <c r="AD290" s="48"/>
    </row>
    <row r="291" spans="1:30" ht="15.75" x14ac:dyDescent="0.25">
      <c r="A291" s="87">
        <v>226</v>
      </c>
      <c r="B291" s="75" t="s">
        <v>593</v>
      </c>
      <c r="C291" s="82" t="s">
        <v>594</v>
      </c>
      <c r="D291" s="65">
        <v>0</v>
      </c>
      <c r="E291" s="65">
        <v>0.23</v>
      </c>
      <c r="F291" s="65">
        <v>0.23</v>
      </c>
      <c r="G291" s="96">
        <f>F291*4*1000</f>
        <v>920</v>
      </c>
      <c r="H291" s="61" t="s">
        <v>39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150" t="s">
        <v>595</v>
      </c>
      <c r="T291" s="71"/>
      <c r="U291" s="152"/>
      <c r="V291" s="52"/>
      <c r="W291" s="48"/>
      <c r="X291" s="48"/>
      <c r="Y291" s="48"/>
      <c r="Z291" s="48"/>
      <c r="AA291" s="48"/>
      <c r="AB291" s="48"/>
      <c r="AC291" s="48"/>
      <c r="AD291" s="48"/>
    </row>
    <row r="292" spans="1:30" ht="30" x14ac:dyDescent="0.25">
      <c r="A292" s="87">
        <v>227</v>
      </c>
      <c r="B292" s="75" t="s">
        <v>596</v>
      </c>
      <c r="C292" s="82" t="s">
        <v>597</v>
      </c>
      <c r="D292" s="65">
        <v>0</v>
      </c>
      <c r="E292" s="65">
        <v>1.0780000000000001</v>
      </c>
      <c r="F292" s="65">
        <v>1.08</v>
      </c>
      <c r="G292" s="96">
        <f>F292*4*1000</f>
        <v>4320</v>
      </c>
      <c r="H292" s="68" t="s">
        <v>39</v>
      </c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150" t="s">
        <v>598</v>
      </c>
      <c r="T292" s="71"/>
      <c r="U292" s="152"/>
      <c r="V292" s="52"/>
      <c r="W292" s="48"/>
      <c r="X292" s="48"/>
      <c r="Y292" s="48"/>
      <c r="Z292" s="48"/>
      <c r="AA292" s="48"/>
      <c r="AB292" s="48"/>
      <c r="AC292" s="48"/>
      <c r="AD292" s="48"/>
    </row>
    <row r="293" spans="1:30" ht="15.75" x14ac:dyDescent="0.25">
      <c r="A293" s="87">
        <v>228</v>
      </c>
      <c r="B293" s="75" t="s">
        <v>599</v>
      </c>
      <c r="C293" s="82" t="s">
        <v>600</v>
      </c>
      <c r="D293" s="65">
        <v>0</v>
      </c>
      <c r="E293" s="65">
        <v>0.56999999999999995</v>
      </c>
      <c r="F293" s="65">
        <v>0.56999999999999995</v>
      </c>
      <c r="G293" s="96">
        <v>1710</v>
      </c>
      <c r="H293" s="68" t="s">
        <v>38</v>
      </c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150" t="s">
        <v>601</v>
      </c>
      <c r="T293" s="71"/>
      <c r="U293" s="152"/>
      <c r="V293" s="52"/>
      <c r="W293" s="48"/>
      <c r="X293" s="48"/>
      <c r="Y293" s="48"/>
      <c r="Z293" s="48"/>
      <c r="AA293" s="48"/>
      <c r="AB293" s="48"/>
      <c r="AC293" s="48"/>
      <c r="AD293" s="48"/>
    </row>
    <row r="294" spans="1:30" ht="15.75" x14ac:dyDescent="0.25">
      <c r="A294" s="379">
        <v>229</v>
      </c>
      <c r="B294" s="396" t="s">
        <v>602</v>
      </c>
      <c r="C294" s="407" t="s">
        <v>603</v>
      </c>
      <c r="D294" s="65">
        <v>0</v>
      </c>
      <c r="E294" s="65">
        <v>0.39</v>
      </c>
      <c r="F294" s="65">
        <v>0.39</v>
      </c>
      <c r="G294" s="96">
        <f>F294*3*1000</f>
        <v>1170</v>
      </c>
      <c r="H294" s="68" t="s">
        <v>38</v>
      </c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437" t="s">
        <v>604</v>
      </c>
      <c r="T294" s="438"/>
      <c r="U294" s="439"/>
      <c r="V294" s="442"/>
      <c r="W294" s="442"/>
      <c r="X294" s="442"/>
      <c r="Y294" s="442"/>
      <c r="Z294" s="442"/>
      <c r="AA294" s="442"/>
      <c r="AB294" s="48"/>
      <c r="AC294" s="48"/>
      <c r="AD294" s="48"/>
    </row>
    <row r="295" spans="1:30" ht="15.75" x14ac:dyDescent="0.25">
      <c r="A295" s="379"/>
      <c r="B295" s="396"/>
      <c r="C295" s="407"/>
      <c r="D295" s="65">
        <v>0.39</v>
      </c>
      <c r="E295" s="65">
        <v>1.21</v>
      </c>
      <c r="F295" s="65">
        <f>E295-D295</f>
        <v>0.82</v>
      </c>
      <c r="G295" s="96">
        <f>F295*3*1000</f>
        <v>2460</v>
      </c>
      <c r="H295" s="68" t="s">
        <v>39</v>
      </c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437"/>
      <c r="T295" s="438"/>
      <c r="U295" s="439"/>
      <c r="V295" s="442"/>
      <c r="W295" s="442"/>
      <c r="X295" s="442"/>
      <c r="Y295" s="442"/>
      <c r="Z295" s="442"/>
      <c r="AA295" s="442"/>
      <c r="AB295" s="48"/>
      <c r="AC295" s="48"/>
      <c r="AD295" s="48"/>
    </row>
    <row r="296" spans="1:30" ht="15.75" x14ac:dyDescent="0.25">
      <c r="A296" s="87">
        <v>230</v>
      </c>
      <c r="B296" s="75" t="s">
        <v>605</v>
      </c>
      <c r="C296" s="82" t="s">
        <v>606</v>
      </c>
      <c r="D296" s="65">
        <v>0</v>
      </c>
      <c r="E296" s="65">
        <v>0.8</v>
      </c>
      <c r="F296" s="65">
        <v>0.8</v>
      </c>
      <c r="G296" s="96">
        <v>2400</v>
      </c>
      <c r="H296" s="68" t="s">
        <v>38</v>
      </c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150" t="s">
        <v>607</v>
      </c>
      <c r="T296" s="71"/>
      <c r="U296" s="152"/>
      <c r="V296" s="52"/>
      <c r="W296" s="48"/>
      <c r="X296" s="48"/>
      <c r="Y296" s="48"/>
      <c r="Z296" s="48"/>
      <c r="AA296" s="48"/>
      <c r="AB296" s="48"/>
      <c r="AC296" s="48"/>
      <c r="AD296" s="48"/>
    </row>
    <row r="297" spans="1:30" ht="15.75" x14ac:dyDescent="0.25">
      <c r="A297" s="87">
        <v>231</v>
      </c>
      <c r="B297" s="75" t="s">
        <v>608</v>
      </c>
      <c r="C297" s="82" t="s">
        <v>609</v>
      </c>
      <c r="D297" s="65">
        <v>0</v>
      </c>
      <c r="E297" s="65">
        <v>0.45</v>
      </c>
      <c r="F297" s="65">
        <v>0.45</v>
      </c>
      <c r="G297" s="96">
        <f>F297*4*1000</f>
        <v>1800</v>
      </c>
      <c r="H297" s="61" t="s">
        <v>38</v>
      </c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150" t="s">
        <v>610</v>
      </c>
      <c r="T297" s="71"/>
      <c r="U297" s="152"/>
      <c r="V297" s="52"/>
      <c r="W297" s="48"/>
      <c r="X297" s="48"/>
      <c r="Y297" s="48"/>
      <c r="Z297" s="48"/>
      <c r="AA297" s="48"/>
      <c r="AB297" s="48"/>
      <c r="AC297" s="48"/>
      <c r="AD297" s="48"/>
    </row>
    <row r="298" spans="1:30" ht="46.5" customHeight="1" x14ac:dyDescent="0.25">
      <c r="A298" s="87">
        <v>232</v>
      </c>
      <c r="B298" s="75" t="s">
        <v>611</v>
      </c>
      <c r="C298" s="110" t="s">
        <v>612</v>
      </c>
      <c r="D298" s="65">
        <v>0</v>
      </c>
      <c r="E298" s="65">
        <v>0.83</v>
      </c>
      <c r="F298" s="65">
        <v>0.83</v>
      </c>
      <c r="G298" s="96">
        <f>F298*4*1000</f>
        <v>3320</v>
      </c>
      <c r="H298" s="61" t="s">
        <v>39</v>
      </c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256" t="s">
        <v>613</v>
      </c>
      <c r="T298" s="71"/>
      <c r="U298" s="259" t="s">
        <v>711</v>
      </c>
      <c r="V298" s="52"/>
      <c r="W298" s="48"/>
      <c r="X298" s="48"/>
      <c r="Y298" s="48"/>
      <c r="Z298" s="48"/>
      <c r="AA298" s="48"/>
      <c r="AB298" s="48"/>
      <c r="AC298" s="48"/>
      <c r="AD298" s="48"/>
    </row>
    <row r="299" spans="1:30" ht="75" x14ac:dyDescent="0.25">
      <c r="A299" s="87">
        <v>233</v>
      </c>
      <c r="B299" s="75" t="s">
        <v>614</v>
      </c>
      <c r="C299" s="82" t="s">
        <v>615</v>
      </c>
      <c r="D299" s="65">
        <v>0</v>
      </c>
      <c r="E299" s="65">
        <v>0.41</v>
      </c>
      <c r="F299" s="65">
        <v>0.41</v>
      </c>
      <c r="G299" s="96">
        <f>F299*4*1000</f>
        <v>1640</v>
      </c>
      <c r="H299" s="68" t="s">
        <v>38</v>
      </c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258" t="s">
        <v>616</v>
      </c>
      <c r="T299" s="71"/>
      <c r="U299" s="72" t="s">
        <v>710</v>
      </c>
      <c r="V299" s="436"/>
      <c r="W299" s="436"/>
      <c r="X299" s="48"/>
      <c r="Y299" s="48"/>
      <c r="Z299" s="48"/>
      <c r="AA299" s="48"/>
      <c r="AB299" s="48"/>
      <c r="AC299" s="48"/>
      <c r="AD299" s="48"/>
    </row>
    <row r="300" spans="1:30" ht="15.75" x14ac:dyDescent="0.25">
      <c r="A300" s="87">
        <v>234</v>
      </c>
      <c r="B300" s="75" t="s">
        <v>617</v>
      </c>
      <c r="C300" s="82" t="s">
        <v>618</v>
      </c>
      <c r="D300" s="65">
        <v>0</v>
      </c>
      <c r="E300" s="65">
        <v>0.73</v>
      </c>
      <c r="F300" s="65">
        <v>0.73</v>
      </c>
      <c r="G300" s="96">
        <f>F300*4*1000</f>
        <v>2920</v>
      </c>
      <c r="H300" s="68" t="s">
        <v>39</v>
      </c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150" t="s">
        <v>619</v>
      </c>
      <c r="T300" s="71"/>
      <c r="U300" s="152"/>
      <c r="V300" s="52"/>
      <c r="W300" s="48"/>
      <c r="X300" s="48"/>
      <c r="Y300" s="48"/>
      <c r="Z300" s="48"/>
      <c r="AA300" s="48"/>
      <c r="AB300" s="48"/>
      <c r="AC300" s="48"/>
      <c r="AD300" s="48"/>
    </row>
    <row r="301" spans="1:30" ht="15.75" x14ac:dyDescent="0.25">
      <c r="A301" s="87">
        <v>235</v>
      </c>
      <c r="B301" s="75" t="s">
        <v>620</v>
      </c>
      <c r="C301" s="82" t="s">
        <v>621</v>
      </c>
      <c r="D301" s="65">
        <v>0</v>
      </c>
      <c r="E301" s="65">
        <v>0.9</v>
      </c>
      <c r="F301" s="65">
        <v>0.9</v>
      </c>
      <c r="G301" s="96">
        <v>2700</v>
      </c>
      <c r="H301" s="61" t="s">
        <v>39</v>
      </c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150" t="s">
        <v>622</v>
      </c>
      <c r="T301" s="71"/>
      <c r="U301" s="152"/>
      <c r="V301" s="52"/>
      <c r="W301" s="48"/>
      <c r="X301" s="48"/>
      <c r="Y301" s="48"/>
      <c r="Z301" s="48"/>
      <c r="AA301" s="48"/>
      <c r="AB301" s="48"/>
      <c r="AC301" s="48"/>
      <c r="AD301" s="48"/>
    </row>
    <row r="302" spans="1:30" ht="15.75" x14ac:dyDescent="0.25">
      <c r="A302" s="379">
        <v>236</v>
      </c>
      <c r="B302" s="396" t="s">
        <v>623</v>
      </c>
      <c r="C302" s="407" t="s">
        <v>624</v>
      </c>
      <c r="D302" s="65">
        <v>0</v>
      </c>
      <c r="E302" s="65">
        <v>0.3</v>
      </c>
      <c r="F302" s="65">
        <v>0.3</v>
      </c>
      <c r="G302" s="96">
        <f>F302*4*1000</f>
        <v>1200</v>
      </c>
      <c r="H302" s="68" t="s">
        <v>38</v>
      </c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437" t="s">
        <v>625</v>
      </c>
      <c r="T302" s="438"/>
      <c r="U302" s="439"/>
      <c r="V302" s="48"/>
      <c r="W302" s="48"/>
      <c r="X302" s="48"/>
      <c r="Y302" s="48"/>
      <c r="Z302" s="48"/>
      <c r="AA302" s="48"/>
      <c r="AB302" s="48"/>
      <c r="AC302" s="48"/>
      <c r="AD302" s="48"/>
    </row>
    <row r="303" spans="1:30" ht="15.75" x14ac:dyDescent="0.25">
      <c r="A303" s="379"/>
      <c r="B303" s="396"/>
      <c r="C303" s="407"/>
      <c r="D303" s="65">
        <v>0.3</v>
      </c>
      <c r="E303" s="65">
        <v>0.6</v>
      </c>
      <c r="F303" s="65">
        <v>0.3</v>
      </c>
      <c r="G303" s="96">
        <f>F303*4*1000</f>
        <v>1200</v>
      </c>
      <c r="H303" s="68" t="s">
        <v>39</v>
      </c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437"/>
      <c r="T303" s="438"/>
      <c r="U303" s="439"/>
      <c r="V303" s="52"/>
      <c r="W303" s="48"/>
      <c r="X303" s="48"/>
      <c r="Y303" s="48"/>
      <c r="Z303" s="48"/>
      <c r="AA303" s="48"/>
      <c r="AB303" s="48"/>
      <c r="AC303" s="48"/>
      <c r="AD303" s="48"/>
    </row>
    <row r="304" spans="1:30" ht="15.75" x14ac:dyDescent="0.25">
      <c r="A304" s="87">
        <v>237</v>
      </c>
      <c r="B304" s="75" t="s">
        <v>626</v>
      </c>
      <c r="C304" s="82" t="s">
        <v>627</v>
      </c>
      <c r="D304" s="65">
        <v>0</v>
      </c>
      <c r="E304" s="65">
        <v>0.98</v>
      </c>
      <c r="F304" s="65">
        <v>0.98</v>
      </c>
      <c r="G304" s="96">
        <v>3430</v>
      </c>
      <c r="H304" s="68" t="s">
        <v>38</v>
      </c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150" t="s">
        <v>628</v>
      </c>
      <c r="T304" s="71"/>
      <c r="U304" s="152"/>
      <c r="V304" s="52"/>
      <c r="W304" s="48"/>
      <c r="X304" s="48"/>
      <c r="Y304" s="48"/>
      <c r="Z304" s="48"/>
      <c r="AA304" s="48"/>
      <c r="AB304" s="48"/>
      <c r="AC304" s="48"/>
      <c r="AD304" s="48"/>
    </row>
    <row r="305" spans="1:30" ht="15.75" x14ac:dyDescent="0.25">
      <c r="A305" s="87">
        <v>238</v>
      </c>
      <c r="B305" s="75" t="s">
        <v>629</v>
      </c>
      <c r="C305" s="82" t="s">
        <v>631</v>
      </c>
      <c r="D305" s="65">
        <v>0</v>
      </c>
      <c r="E305" s="65">
        <v>0.55000000000000004</v>
      </c>
      <c r="F305" s="65">
        <v>0.55000000000000004</v>
      </c>
      <c r="G305" s="96">
        <f>F305*3*1000</f>
        <v>1650.0000000000002</v>
      </c>
      <c r="H305" s="68" t="s">
        <v>39</v>
      </c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150" t="s">
        <v>632</v>
      </c>
      <c r="T305" s="71"/>
      <c r="U305" s="267"/>
      <c r="V305" s="52"/>
      <c r="W305" s="48"/>
      <c r="X305" s="48"/>
      <c r="Y305" s="48"/>
      <c r="Z305" s="48"/>
      <c r="AA305" s="48"/>
      <c r="AB305" s="48"/>
      <c r="AC305" s="48"/>
      <c r="AD305" s="48"/>
    </row>
    <row r="306" spans="1:30" ht="30" x14ac:dyDescent="0.25">
      <c r="A306" s="87">
        <v>239</v>
      </c>
      <c r="B306" s="75" t="s">
        <v>630</v>
      </c>
      <c r="C306" s="82" t="s">
        <v>634</v>
      </c>
      <c r="D306" s="65">
        <v>0</v>
      </c>
      <c r="E306" s="65">
        <v>3.1</v>
      </c>
      <c r="F306" s="65">
        <v>3.1</v>
      </c>
      <c r="G306" s="96">
        <f>F306*3.5*1000</f>
        <v>10850</v>
      </c>
      <c r="H306" s="68" t="s">
        <v>38</v>
      </c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260" t="s">
        <v>635</v>
      </c>
      <c r="T306" s="71"/>
      <c r="U306" s="152"/>
      <c r="V306" s="52"/>
      <c r="W306" s="48"/>
      <c r="X306" s="48"/>
      <c r="Y306" s="48"/>
      <c r="Z306" s="48"/>
      <c r="AA306" s="48"/>
      <c r="AB306" s="48"/>
      <c r="AC306" s="48"/>
      <c r="AD306" s="48"/>
    </row>
    <row r="307" spans="1:30" ht="15.75" x14ac:dyDescent="0.25">
      <c r="A307" s="87">
        <v>240</v>
      </c>
      <c r="B307" s="75" t="s">
        <v>633</v>
      </c>
      <c r="C307" s="82" t="s">
        <v>637</v>
      </c>
      <c r="D307" s="65">
        <v>0</v>
      </c>
      <c r="E307" s="65">
        <v>0.5</v>
      </c>
      <c r="F307" s="65">
        <v>0.5</v>
      </c>
      <c r="G307" s="96">
        <f>F307*3.5*1000</f>
        <v>1750</v>
      </c>
      <c r="H307" s="68" t="s">
        <v>38</v>
      </c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260" t="s">
        <v>638</v>
      </c>
      <c r="T307" s="71"/>
      <c r="U307" s="152"/>
      <c r="V307" s="52"/>
      <c r="W307" s="48"/>
      <c r="X307" s="48"/>
      <c r="Y307" s="48"/>
      <c r="Z307" s="48"/>
      <c r="AA307" s="48"/>
      <c r="AB307" s="48"/>
      <c r="AC307" s="48"/>
      <c r="AD307" s="48"/>
    </row>
    <row r="308" spans="1:30" ht="15.75" x14ac:dyDescent="0.25">
      <c r="A308" s="87">
        <v>241</v>
      </c>
      <c r="B308" s="75" t="s">
        <v>636</v>
      </c>
      <c r="C308" s="82" t="s">
        <v>640</v>
      </c>
      <c r="D308" s="65">
        <v>0</v>
      </c>
      <c r="E308" s="65">
        <v>0.64200000000000002</v>
      </c>
      <c r="F308" s="65">
        <v>0.64</v>
      </c>
      <c r="G308" s="60">
        <f>F308*3.5*1000</f>
        <v>2240</v>
      </c>
      <c r="H308" s="61" t="s">
        <v>39</v>
      </c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3" t="s">
        <v>641</v>
      </c>
      <c r="T308" s="64"/>
      <c r="U308" s="261"/>
      <c r="V308" s="52"/>
      <c r="W308" s="48"/>
      <c r="X308" s="48"/>
      <c r="Y308" s="48"/>
      <c r="Z308" s="48"/>
      <c r="AA308" s="48"/>
      <c r="AB308" s="48"/>
      <c r="AC308" s="48"/>
      <c r="AD308" s="48"/>
    </row>
    <row r="309" spans="1:30" ht="15.75" x14ac:dyDescent="0.25">
      <c r="A309" s="87">
        <v>242</v>
      </c>
      <c r="B309" s="75" t="s">
        <v>639</v>
      </c>
      <c r="C309" s="82" t="s">
        <v>643</v>
      </c>
      <c r="D309" s="65">
        <v>0</v>
      </c>
      <c r="E309" s="65">
        <v>0.15</v>
      </c>
      <c r="F309" s="65">
        <v>0.15</v>
      </c>
      <c r="G309" s="96">
        <f>F309*4*1000</f>
        <v>600</v>
      </c>
      <c r="H309" s="68" t="s">
        <v>38</v>
      </c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150" t="s">
        <v>644</v>
      </c>
      <c r="T309" s="71"/>
      <c r="U309" s="267"/>
      <c r="V309" s="436"/>
      <c r="W309" s="436"/>
      <c r="X309" s="54"/>
      <c r="Y309" s="56"/>
      <c r="Z309" s="57"/>
      <c r="AA309" s="57"/>
      <c r="AB309" s="57"/>
      <c r="AC309" s="57"/>
      <c r="AD309" s="57"/>
    </row>
    <row r="310" spans="1:30" ht="15.75" x14ac:dyDescent="0.25">
      <c r="A310" s="379">
        <v>243</v>
      </c>
      <c r="B310" s="396" t="s">
        <v>642</v>
      </c>
      <c r="C310" s="445" t="s">
        <v>646</v>
      </c>
      <c r="D310" s="65">
        <v>0</v>
      </c>
      <c r="E310" s="65">
        <v>0.13</v>
      </c>
      <c r="F310" s="65">
        <f>E310-D310</f>
        <v>0.13</v>
      </c>
      <c r="G310" s="60">
        <f>F310*4.5*1000</f>
        <v>585</v>
      </c>
      <c r="H310" s="61" t="s">
        <v>38</v>
      </c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437" t="s">
        <v>647</v>
      </c>
      <c r="T310" s="438"/>
      <c r="U310" s="444" t="s">
        <v>711</v>
      </c>
      <c r="V310" s="58"/>
      <c r="W310" s="54"/>
      <c r="X310" s="54"/>
      <c r="Y310" s="56"/>
      <c r="Z310" s="57"/>
      <c r="AA310" s="57"/>
      <c r="AB310" s="57"/>
      <c r="AC310" s="57"/>
      <c r="AD310" s="57"/>
    </row>
    <row r="311" spans="1:30" ht="15.75" x14ac:dyDescent="0.25">
      <c r="A311" s="379"/>
      <c r="B311" s="396"/>
      <c r="C311" s="445"/>
      <c r="D311" s="65">
        <v>0.13</v>
      </c>
      <c r="E311" s="65">
        <v>0.41</v>
      </c>
      <c r="F311" s="65">
        <f>E311-D311</f>
        <v>0.27999999999999997</v>
      </c>
      <c r="G311" s="60">
        <f>F311*4.5*1000</f>
        <v>1259.9999999999998</v>
      </c>
      <c r="H311" s="61" t="s">
        <v>39</v>
      </c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437"/>
      <c r="T311" s="438"/>
      <c r="U311" s="444"/>
      <c r="V311" s="58"/>
      <c r="W311" s="54"/>
      <c r="X311" s="54"/>
      <c r="Y311" s="56"/>
      <c r="Z311" s="57"/>
      <c r="AA311" s="57"/>
      <c r="AB311" s="57"/>
      <c r="AC311" s="57"/>
      <c r="AD311" s="57"/>
    </row>
    <row r="312" spans="1:30" ht="15.75" x14ac:dyDescent="0.25">
      <c r="A312" s="379"/>
      <c r="B312" s="396"/>
      <c r="C312" s="445"/>
      <c r="D312" s="262">
        <v>0.41</v>
      </c>
      <c r="E312" s="262">
        <v>0.65</v>
      </c>
      <c r="F312" s="262">
        <v>0.65</v>
      </c>
      <c r="G312" s="60">
        <f>F312*4.5*1000</f>
        <v>2925.0000000000005</v>
      </c>
      <c r="H312" s="263" t="s">
        <v>38</v>
      </c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437"/>
      <c r="T312" s="438"/>
      <c r="U312" s="444"/>
      <c r="V312" s="52"/>
      <c r="W312" s="48"/>
      <c r="X312" s="48"/>
      <c r="Y312" s="48"/>
      <c r="Z312" s="53"/>
      <c r="AA312" s="53"/>
      <c r="AB312" s="53"/>
      <c r="AC312" s="53"/>
      <c r="AD312" s="53"/>
    </row>
    <row r="313" spans="1:30" ht="30" x14ac:dyDescent="0.25">
      <c r="A313" s="87">
        <v>244</v>
      </c>
      <c r="B313" s="75" t="s">
        <v>645</v>
      </c>
      <c r="C313" s="82" t="s">
        <v>58</v>
      </c>
      <c r="D313" s="67">
        <v>0</v>
      </c>
      <c r="E313" s="67">
        <v>0.308</v>
      </c>
      <c r="F313" s="67">
        <v>0.308</v>
      </c>
      <c r="G313" s="68">
        <f>F313*5*1000</f>
        <v>1540</v>
      </c>
      <c r="H313" s="68" t="s">
        <v>38</v>
      </c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98">
        <v>50680040422</v>
      </c>
      <c r="T313" s="71" t="s">
        <v>544</v>
      </c>
      <c r="U313" s="72" t="s">
        <v>542</v>
      </c>
      <c r="V313" s="52"/>
      <c r="W313" s="52"/>
      <c r="X313" s="52"/>
      <c r="Y313" s="52"/>
      <c r="Z313" s="52"/>
      <c r="AA313" s="52"/>
      <c r="AB313" s="48"/>
      <c r="AC313" s="48"/>
      <c r="AD313" s="48"/>
    </row>
    <row r="314" spans="1:30" ht="15.75" x14ac:dyDescent="0.25">
      <c r="A314" s="379">
        <v>245</v>
      </c>
      <c r="B314" s="396" t="s">
        <v>648</v>
      </c>
      <c r="C314" s="407" t="s">
        <v>650</v>
      </c>
      <c r="D314" s="67">
        <v>0</v>
      </c>
      <c r="E314" s="67">
        <v>0.03</v>
      </c>
      <c r="F314" s="67">
        <v>0.03</v>
      </c>
      <c r="G314" s="68">
        <f>F314*6*1000</f>
        <v>180</v>
      </c>
      <c r="H314" s="68" t="s">
        <v>71</v>
      </c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443">
        <v>50680040507</v>
      </c>
      <c r="T314" s="438" t="s">
        <v>544</v>
      </c>
      <c r="U314" s="444" t="s">
        <v>711</v>
      </c>
      <c r="V314" s="52"/>
      <c r="W314" s="52"/>
      <c r="X314" s="52"/>
      <c r="Y314" s="52"/>
      <c r="Z314" s="52"/>
      <c r="AA314" s="52"/>
      <c r="AB314" s="48"/>
      <c r="AC314" s="48"/>
      <c r="AD314" s="48"/>
    </row>
    <row r="315" spans="1:30" ht="15.75" x14ac:dyDescent="0.25">
      <c r="A315" s="379"/>
      <c r="B315" s="396"/>
      <c r="C315" s="407"/>
      <c r="D315" s="67">
        <v>0</v>
      </c>
      <c r="E315" s="67">
        <v>0.53</v>
      </c>
      <c r="F315" s="67">
        <v>0.53</v>
      </c>
      <c r="G315" s="68">
        <f>F315*6*1000</f>
        <v>3180</v>
      </c>
      <c r="H315" s="68" t="s">
        <v>71</v>
      </c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443"/>
      <c r="T315" s="438"/>
      <c r="U315" s="444"/>
      <c r="V315" s="52"/>
      <c r="W315" s="52"/>
      <c r="X315" s="52"/>
      <c r="Y315" s="52"/>
      <c r="Z315" s="52"/>
      <c r="AA315" s="52"/>
      <c r="AB315" s="48"/>
      <c r="AC315" s="48"/>
      <c r="AD315" s="48"/>
    </row>
    <row r="316" spans="1:30" ht="15.75" x14ac:dyDescent="0.25">
      <c r="A316" s="379"/>
      <c r="B316" s="396"/>
      <c r="C316" s="407"/>
      <c r="D316" s="67">
        <v>0.53</v>
      </c>
      <c r="E316" s="67">
        <v>0.56499999999999995</v>
      </c>
      <c r="F316" s="67">
        <f>E316-D316</f>
        <v>3.499999999999992E-2</v>
      </c>
      <c r="G316" s="68">
        <f>F316*6*1000</f>
        <v>209.99999999999952</v>
      </c>
      <c r="H316" s="68" t="s">
        <v>38</v>
      </c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443"/>
      <c r="T316" s="438"/>
      <c r="U316" s="444"/>
      <c r="V316" s="48"/>
      <c r="W316" s="52"/>
      <c r="X316" s="52"/>
      <c r="Y316" s="52"/>
      <c r="Z316" s="52"/>
      <c r="AA316" s="52"/>
      <c r="AB316" s="48"/>
      <c r="AC316" s="48"/>
      <c r="AD316" s="48"/>
    </row>
    <row r="317" spans="1:30" ht="15.75" x14ac:dyDescent="0.25">
      <c r="A317" s="379">
        <v>246</v>
      </c>
      <c r="B317" s="396" t="s">
        <v>649</v>
      </c>
      <c r="C317" s="407" t="s">
        <v>652</v>
      </c>
      <c r="D317" s="73">
        <v>0</v>
      </c>
      <c r="E317" s="73">
        <v>6.7000000000000004E-2</v>
      </c>
      <c r="F317" s="73">
        <v>6.7000000000000004E-2</v>
      </c>
      <c r="G317" s="68">
        <f>F317*4*1000</f>
        <v>268</v>
      </c>
      <c r="H317" s="68" t="s">
        <v>71</v>
      </c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70">
        <v>50680040130003</v>
      </c>
      <c r="T317" s="438" t="s">
        <v>544</v>
      </c>
      <c r="U317" s="447" t="s">
        <v>712</v>
      </c>
      <c r="V317" s="442"/>
      <c r="W317" s="442"/>
      <c r="X317" s="442"/>
      <c r="Y317" s="48"/>
      <c r="Z317" s="48"/>
      <c r="AA317" s="48"/>
      <c r="AB317" s="48"/>
      <c r="AC317" s="48"/>
      <c r="AD317" s="48"/>
    </row>
    <row r="318" spans="1:30" ht="15.75" x14ac:dyDescent="0.25">
      <c r="A318" s="379"/>
      <c r="B318" s="396"/>
      <c r="C318" s="407"/>
      <c r="D318" s="73">
        <v>6.7000000000000004E-2</v>
      </c>
      <c r="E318" s="73">
        <v>0.58099999999999996</v>
      </c>
      <c r="F318" s="73">
        <v>0.51400000000000001</v>
      </c>
      <c r="G318" s="68">
        <f>F318*4*1000</f>
        <v>2056</v>
      </c>
      <c r="H318" s="68" t="s">
        <v>38</v>
      </c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70">
        <v>50680040130004</v>
      </c>
      <c r="T318" s="438"/>
      <c r="U318" s="447"/>
      <c r="V318" s="442"/>
      <c r="W318" s="442"/>
      <c r="X318" s="442"/>
      <c r="Y318" s="48"/>
      <c r="Z318" s="48"/>
      <c r="AA318" s="48"/>
      <c r="AB318" s="48"/>
      <c r="AC318" s="48"/>
      <c r="AD318" s="48"/>
    </row>
    <row r="319" spans="1:30" ht="15.75" x14ac:dyDescent="0.25">
      <c r="A319" s="379">
        <v>247</v>
      </c>
      <c r="B319" s="396" t="s">
        <v>651</v>
      </c>
      <c r="C319" s="407" t="s">
        <v>654</v>
      </c>
      <c r="D319" s="73">
        <v>0</v>
      </c>
      <c r="E319" s="73">
        <v>0.40200000000000002</v>
      </c>
      <c r="F319" s="73">
        <f>E319-D319</f>
        <v>0.40200000000000002</v>
      </c>
      <c r="G319" s="68">
        <f>F319*4*1000</f>
        <v>1608</v>
      </c>
      <c r="H319" s="68" t="s">
        <v>71</v>
      </c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443">
        <v>50680040388001</v>
      </c>
      <c r="T319" s="438" t="s">
        <v>544</v>
      </c>
      <c r="U319" s="447"/>
      <c r="V319" s="48"/>
      <c r="W319" s="48"/>
      <c r="X319" s="48"/>
      <c r="Y319" s="48"/>
      <c r="Z319" s="48"/>
      <c r="AA319" s="48"/>
      <c r="AB319" s="48"/>
      <c r="AC319" s="48"/>
      <c r="AD319" s="48"/>
    </row>
    <row r="320" spans="1:30" ht="15.75" x14ac:dyDescent="0.25">
      <c r="A320" s="379"/>
      <c r="B320" s="396"/>
      <c r="C320" s="407"/>
      <c r="D320" s="73">
        <v>0.40200000000000002</v>
      </c>
      <c r="E320" s="67">
        <v>0.85099999999999998</v>
      </c>
      <c r="F320" s="73">
        <v>0.46899999999999997</v>
      </c>
      <c r="G320" s="68">
        <f>F320*6*1000</f>
        <v>2814</v>
      </c>
      <c r="H320" s="68" t="s">
        <v>38</v>
      </c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443"/>
      <c r="T320" s="438"/>
      <c r="U320" s="447"/>
      <c r="V320" s="52"/>
      <c r="W320" s="48"/>
      <c r="X320" s="48"/>
      <c r="Y320" s="48"/>
      <c r="Z320" s="48"/>
      <c r="AA320" s="48"/>
      <c r="AB320" s="48"/>
      <c r="AC320" s="48"/>
      <c r="AD320" s="48"/>
    </row>
    <row r="321" spans="1:30" ht="15.75" x14ac:dyDescent="0.25">
      <c r="A321" s="87">
        <v>248</v>
      </c>
      <c r="B321" s="75" t="s">
        <v>653</v>
      </c>
      <c r="C321" s="82" t="s">
        <v>656</v>
      </c>
      <c r="D321" s="67">
        <v>0</v>
      </c>
      <c r="E321" s="67">
        <v>0.125</v>
      </c>
      <c r="F321" s="67">
        <v>0.125</v>
      </c>
      <c r="G321" s="61">
        <f>F321*6*1000</f>
        <v>750</v>
      </c>
      <c r="H321" s="61" t="s">
        <v>38</v>
      </c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98">
        <v>50680040467001</v>
      </c>
      <c r="T321" s="71" t="s">
        <v>544</v>
      </c>
      <c r="U321" s="152"/>
      <c r="V321" s="446"/>
      <c r="W321" s="446"/>
      <c r="X321" s="48"/>
      <c r="Y321" s="48"/>
      <c r="Z321" s="48"/>
      <c r="AA321" s="48"/>
      <c r="AB321" s="48"/>
      <c r="AC321" s="48"/>
      <c r="AD321" s="48"/>
    </row>
    <row r="322" spans="1:30" ht="15.75" x14ac:dyDescent="0.25">
      <c r="A322" s="87">
        <v>249</v>
      </c>
      <c r="B322" s="75" t="s">
        <v>655</v>
      </c>
      <c r="C322" s="82" t="s">
        <v>657</v>
      </c>
      <c r="D322" s="73">
        <v>0</v>
      </c>
      <c r="E322" s="67">
        <v>0.45700000000000002</v>
      </c>
      <c r="F322" s="67">
        <v>0.45700000000000002</v>
      </c>
      <c r="G322" s="61">
        <f>F322*3*1000</f>
        <v>1371</v>
      </c>
      <c r="H322" s="61" t="s">
        <v>38</v>
      </c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70">
        <v>50680040420001</v>
      </c>
      <c r="T322" s="71" t="s">
        <v>544</v>
      </c>
      <c r="U322" s="152"/>
      <c r="V322" s="52"/>
      <c r="W322" s="48"/>
      <c r="X322" s="48"/>
      <c r="Y322" s="52"/>
      <c r="Z322" s="48"/>
      <c r="AA322" s="48"/>
      <c r="AB322" s="48"/>
      <c r="AC322" s="48"/>
      <c r="AD322" s="48"/>
    </row>
    <row r="323" spans="1:30" ht="15.75" x14ac:dyDescent="0.25">
      <c r="A323" s="87">
        <v>250</v>
      </c>
      <c r="B323" s="79" t="s">
        <v>1025</v>
      </c>
      <c r="C323" s="110" t="s">
        <v>659</v>
      </c>
      <c r="D323" s="65">
        <v>0</v>
      </c>
      <c r="E323" s="65">
        <v>0.23</v>
      </c>
      <c r="F323" s="65">
        <v>0.23</v>
      </c>
      <c r="G323" s="60">
        <f>F323*6*1000</f>
        <v>1380.0000000000002</v>
      </c>
      <c r="H323" s="61" t="s">
        <v>38</v>
      </c>
      <c r="I323" s="62"/>
      <c r="J323" s="69"/>
      <c r="K323" s="69"/>
      <c r="L323" s="69"/>
      <c r="M323" s="69"/>
      <c r="N323" s="69"/>
      <c r="O323" s="69"/>
      <c r="P323" s="69"/>
      <c r="Q323" s="69"/>
      <c r="R323" s="69"/>
      <c r="S323" s="150" t="s">
        <v>660</v>
      </c>
      <c r="T323" s="71"/>
      <c r="U323" s="152"/>
      <c r="V323" s="436"/>
      <c r="W323" s="436"/>
      <c r="X323" s="48"/>
      <c r="Y323" s="48"/>
      <c r="Z323" s="48"/>
      <c r="AA323" s="48"/>
      <c r="AB323" s="48"/>
      <c r="AC323" s="48"/>
      <c r="AD323" s="48"/>
    </row>
    <row r="324" spans="1:30" ht="15.75" x14ac:dyDescent="0.25">
      <c r="A324" s="379">
        <v>251</v>
      </c>
      <c r="B324" s="403" t="s">
        <v>658</v>
      </c>
      <c r="C324" s="400" t="s">
        <v>662</v>
      </c>
      <c r="D324" s="65">
        <v>0</v>
      </c>
      <c r="E324" s="65">
        <v>1.1599999999999999</v>
      </c>
      <c r="F324" s="65">
        <f>E324-D324</f>
        <v>1.1599999999999999</v>
      </c>
      <c r="G324" s="60">
        <f>F324*4*1000</f>
        <v>4640</v>
      </c>
      <c r="H324" s="61" t="s">
        <v>38</v>
      </c>
      <c r="I324" s="62"/>
      <c r="J324" s="69"/>
      <c r="K324" s="69"/>
      <c r="L324" s="69"/>
      <c r="M324" s="69"/>
      <c r="N324" s="69"/>
      <c r="O324" s="69"/>
      <c r="P324" s="69"/>
      <c r="Q324" s="69"/>
      <c r="R324" s="69"/>
      <c r="S324" s="150"/>
      <c r="T324" s="71"/>
      <c r="U324" s="152"/>
      <c r="V324" s="56"/>
      <c r="W324" s="48"/>
      <c r="X324" s="48"/>
      <c r="Y324" s="48"/>
      <c r="Z324" s="48"/>
      <c r="AA324" s="48"/>
      <c r="AB324" s="48"/>
      <c r="AC324" s="48"/>
      <c r="AD324" s="48"/>
    </row>
    <row r="325" spans="1:30" ht="30" x14ac:dyDescent="0.25">
      <c r="A325" s="379"/>
      <c r="B325" s="403"/>
      <c r="C325" s="400"/>
      <c r="D325" s="65">
        <v>1.1599999999999999</v>
      </c>
      <c r="E325" s="65">
        <v>1.87</v>
      </c>
      <c r="F325" s="65">
        <f>E325-D325</f>
        <v>0.71000000000000019</v>
      </c>
      <c r="G325" s="60">
        <f>F325*4*1000</f>
        <v>2840.0000000000009</v>
      </c>
      <c r="H325" s="61" t="s">
        <v>39</v>
      </c>
      <c r="I325" s="62"/>
      <c r="J325" s="69"/>
      <c r="K325" s="69"/>
      <c r="L325" s="69"/>
      <c r="M325" s="69"/>
      <c r="N325" s="69"/>
      <c r="O325" s="69"/>
      <c r="P325" s="69"/>
      <c r="Q325" s="69"/>
      <c r="R325" s="69"/>
      <c r="S325" s="150" t="s">
        <v>663</v>
      </c>
      <c r="T325" s="71"/>
      <c r="U325" s="72" t="s">
        <v>542</v>
      </c>
      <c r="V325" s="54"/>
      <c r="W325" s="48"/>
      <c r="X325" s="48"/>
      <c r="Y325" s="450"/>
      <c r="Z325" s="450"/>
      <c r="AA325" s="450"/>
      <c r="AB325" s="450"/>
      <c r="AC325" s="450"/>
      <c r="AD325" s="450"/>
    </row>
    <row r="326" spans="1:30" ht="15.75" x14ac:dyDescent="0.25">
      <c r="A326" s="87">
        <v>252</v>
      </c>
      <c r="B326" s="79" t="s">
        <v>661</v>
      </c>
      <c r="C326" s="110" t="s">
        <v>665</v>
      </c>
      <c r="D326" s="65">
        <v>0</v>
      </c>
      <c r="E326" s="65">
        <v>0.45500000000000002</v>
      </c>
      <c r="F326" s="65">
        <v>0.45500000000000002</v>
      </c>
      <c r="G326" s="60">
        <f>F326*3.5*1000</f>
        <v>1592.5</v>
      </c>
      <c r="H326" s="61" t="s">
        <v>39</v>
      </c>
      <c r="I326" s="62"/>
      <c r="J326" s="69"/>
      <c r="K326" s="69"/>
      <c r="L326" s="69"/>
      <c r="M326" s="69"/>
      <c r="N326" s="69"/>
      <c r="O326" s="69"/>
      <c r="P326" s="69"/>
      <c r="Q326" s="69"/>
      <c r="R326" s="69"/>
      <c r="S326" s="150" t="s">
        <v>666</v>
      </c>
      <c r="T326" s="71"/>
      <c r="U326" s="152"/>
      <c r="V326" s="52"/>
      <c r="W326" s="48"/>
      <c r="X326" s="48"/>
      <c r="Y326" s="48"/>
      <c r="Z326" s="48"/>
      <c r="AA326" s="48"/>
      <c r="AB326" s="48"/>
      <c r="AC326" s="48"/>
      <c r="AD326" s="48"/>
    </row>
    <row r="327" spans="1:30" ht="15.75" x14ac:dyDescent="0.25">
      <c r="A327" s="87">
        <v>253</v>
      </c>
      <c r="B327" s="79" t="s">
        <v>664</v>
      </c>
      <c r="C327" s="110" t="s">
        <v>667</v>
      </c>
      <c r="D327" s="65">
        <v>0</v>
      </c>
      <c r="E327" s="65">
        <v>0.7</v>
      </c>
      <c r="F327" s="65">
        <v>0.7</v>
      </c>
      <c r="G327" s="60">
        <f>F327*3.5*1000</f>
        <v>2449.9999999999995</v>
      </c>
      <c r="H327" s="61" t="s">
        <v>39</v>
      </c>
      <c r="I327" s="62"/>
      <c r="J327" s="69"/>
      <c r="K327" s="69"/>
      <c r="L327" s="69"/>
      <c r="M327" s="69"/>
      <c r="N327" s="69"/>
      <c r="O327" s="69"/>
      <c r="P327" s="69"/>
      <c r="Q327" s="69"/>
      <c r="R327" s="69"/>
      <c r="S327" s="150" t="s">
        <v>668</v>
      </c>
      <c r="T327" s="71"/>
      <c r="U327" s="152"/>
      <c r="V327" s="52"/>
      <c r="W327" s="48"/>
      <c r="X327" s="48"/>
      <c r="Y327" s="48"/>
      <c r="Z327" s="48"/>
      <c r="AA327" s="48"/>
      <c r="AB327" s="48"/>
      <c r="AC327" s="48"/>
      <c r="AD327" s="48"/>
    </row>
    <row r="328" spans="1:30" ht="15.75" x14ac:dyDescent="0.25">
      <c r="A328" s="379">
        <v>254</v>
      </c>
      <c r="B328" s="403" t="s">
        <v>1026</v>
      </c>
      <c r="C328" s="400" t="s">
        <v>669</v>
      </c>
      <c r="D328" s="65">
        <v>0</v>
      </c>
      <c r="E328" s="65">
        <v>1</v>
      </c>
      <c r="F328" s="65">
        <f>E328-D328</f>
        <v>1</v>
      </c>
      <c r="G328" s="61">
        <f>F328*3.5*1000</f>
        <v>3500</v>
      </c>
      <c r="H328" s="61" t="s">
        <v>38</v>
      </c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451" t="s">
        <v>670</v>
      </c>
      <c r="T328" s="452"/>
      <c r="U328" s="453"/>
      <c r="V328" s="59"/>
      <c r="W328" s="54"/>
      <c r="X328" s="59"/>
      <c r="Y328" s="59"/>
      <c r="Z328" s="52"/>
      <c r="AA328" s="48"/>
      <c r="AB328" s="48"/>
      <c r="AC328" s="48"/>
      <c r="AD328" s="48"/>
    </row>
    <row r="329" spans="1:30" ht="15.75" x14ac:dyDescent="0.25">
      <c r="A329" s="379"/>
      <c r="B329" s="403"/>
      <c r="C329" s="400"/>
      <c r="D329" s="65">
        <v>1</v>
      </c>
      <c r="E329" s="65">
        <v>2.8</v>
      </c>
      <c r="F329" s="65">
        <f>E329-D329</f>
        <v>1.7999999999999998</v>
      </c>
      <c r="G329" s="61">
        <f>F329*3.5*1000</f>
        <v>6299.9999999999991</v>
      </c>
      <c r="H329" s="61" t="s">
        <v>39</v>
      </c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451"/>
      <c r="T329" s="452"/>
      <c r="U329" s="453"/>
      <c r="V329" s="59"/>
      <c r="W329" s="59"/>
      <c r="X329" s="59"/>
      <c r="Y329" s="59"/>
      <c r="Z329" s="48"/>
      <c r="AA329" s="48"/>
      <c r="AB329" s="48"/>
      <c r="AC329" s="48"/>
      <c r="AD329" s="48"/>
    </row>
    <row r="330" spans="1:30" ht="15.75" x14ac:dyDescent="0.25">
      <c r="A330" s="87">
        <v>255</v>
      </c>
      <c r="B330" s="79" t="s">
        <v>1027</v>
      </c>
      <c r="C330" s="110" t="s">
        <v>672</v>
      </c>
      <c r="D330" s="65">
        <v>0</v>
      </c>
      <c r="E330" s="65">
        <v>0.441</v>
      </c>
      <c r="F330" s="65">
        <v>0.44</v>
      </c>
      <c r="G330" s="60">
        <f>F330*4*1000</f>
        <v>1760</v>
      </c>
      <c r="H330" s="61" t="s">
        <v>38</v>
      </c>
      <c r="I330" s="62"/>
      <c r="J330" s="69"/>
      <c r="K330" s="69"/>
      <c r="L330" s="69"/>
      <c r="M330" s="69"/>
      <c r="N330" s="69"/>
      <c r="O330" s="69"/>
      <c r="P330" s="69"/>
      <c r="Q330" s="69"/>
      <c r="R330" s="69"/>
      <c r="S330" s="260" t="s">
        <v>673</v>
      </c>
      <c r="T330" s="71"/>
      <c r="U330" s="152"/>
      <c r="V330" s="52"/>
      <c r="W330" s="48"/>
      <c r="X330" s="48"/>
      <c r="Y330" s="48"/>
      <c r="Z330" s="48"/>
      <c r="AA330" s="48"/>
      <c r="AB330" s="48"/>
      <c r="AC330" s="48"/>
      <c r="AD330" s="48"/>
    </row>
    <row r="331" spans="1:30" ht="15.75" x14ac:dyDescent="0.25">
      <c r="A331" s="379">
        <v>256</v>
      </c>
      <c r="B331" s="403" t="s">
        <v>671</v>
      </c>
      <c r="C331" s="400" t="s">
        <v>675</v>
      </c>
      <c r="D331" s="65">
        <v>0</v>
      </c>
      <c r="E331" s="65">
        <v>1.1299999999999999</v>
      </c>
      <c r="F331" s="65">
        <v>1.1299999999999999</v>
      </c>
      <c r="G331" s="60">
        <f>F331*3*1000</f>
        <v>3389.9999999999995</v>
      </c>
      <c r="H331" s="61" t="s">
        <v>38</v>
      </c>
      <c r="I331" s="62"/>
      <c r="J331" s="69"/>
      <c r="K331" s="69"/>
      <c r="L331" s="69"/>
      <c r="M331" s="69"/>
      <c r="N331" s="69"/>
      <c r="O331" s="69"/>
      <c r="P331" s="69"/>
      <c r="Q331" s="69"/>
      <c r="R331" s="69"/>
      <c r="S331" s="448" t="s">
        <v>676</v>
      </c>
      <c r="T331" s="438"/>
      <c r="U331" s="449" t="s">
        <v>542</v>
      </c>
      <c r="V331" s="52"/>
      <c r="W331" s="48"/>
      <c r="X331" s="48"/>
      <c r="Y331" s="48"/>
      <c r="Z331" s="48"/>
      <c r="AA331" s="48"/>
      <c r="AB331" s="48"/>
      <c r="AC331" s="48"/>
      <c r="AD331" s="48"/>
    </row>
    <row r="332" spans="1:30" ht="30" x14ac:dyDescent="0.25">
      <c r="A332" s="379"/>
      <c r="B332" s="403"/>
      <c r="C332" s="400"/>
      <c r="D332" s="65">
        <v>1.1299999999999999</v>
      </c>
      <c r="E332" s="65">
        <v>3.84</v>
      </c>
      <c r="F332" s="65">
        <f>E332-D332</f>
        <v>2.71</v>
      </c>
      <c r="G332" s="60">
        <f>F332*3*1000</f>
        <v>8129.9999999999991</v>
      </c>
      <c r="H332" s="61" t="s">
        <v>677</v>
      </c>
      <c r="I332" s="62"/>
      <c r="J332" s="69"/>
      <c r="K332" s="69"/>
      <c r="L332" s="69"/>
      <c r="M332" s="69"/>
      <c r="N332" s="69"/>
      <c r="O332" s="69"/>
      <c r="P332" s="69"/>
      <c r="Q332" s="69"/>
      <c r="R332" s="69"/>
      <c r="S332" s="448"/>
      <c r="T332" s="438"/>
      <c r="U332" s="449"/>
      <c r="V332" s="52"/>
      <c r="W332" s="48"/>
      <c r="X332" s="48"/>
      <c r="Y332" s="48"/>
      <c r="Z332" s="48"/>
      <c r="AA332" s="48"/>
      <c r="AB332" s="48"/>
      <c r="AC332" s="48"/>
      <c r="AD332" s="48"/>
    </row>
    <row r="333" spans="1:30" ht="15.75" x14ac:dyDescent="0.25">
      <c r="A333" s="379"/>
      <c r="B333" s="403"/>
      <c r="C333" s="400"/>
      <c r="D333" s="65">
        <v>3.84</v>
      </c>
      <c r="E333" s="65">
        <v>4.1399999999999997</v>
      </c>
      <c r="F333" s="65">
        <f>E333-D333</f>
        <v>0.29999999999999982</v>
      </c>
      <c r="G333" s="60">
        <f>F333*3*1000</f>
        <v>899.99999999999943</v>
      </c>
      <c r="H333" s="61" t="s">
        <v>38</v>
      </c>
      <c r="I333" s="62"/>
      <c r="J333" s="69"/>
      <c r="K333" s="69"/>
      <c r="L333" s="69"/>
      <c r="M333" s="69"/>
      <c r="N333" s="69"/>
      <c r="O333" s="69"/>
      <c r="P333" s="69"/>
      <c r="Q333" s="69"/>
      <c r="R333" s="69"/>
      <c r="S333" s="448"/>
      <c r="T333" s="438"/>
      <c r="U333" s="449"/>
      <c r="V333" s="52"/>
      <c r="W333" s="48"/>
      <c r="X333" s="48"/>
      <c r="Y333" s="48"/>
      <c r="Z333" s="48"/>
      <c r="AA333" s="48"/>
      <c r="AB333" s="48"/>
      <c r="AC333" s="48"/>
      <c r="AD333" s="48"/>
    </row>
    <row r="334" spans="1:30" ht="30" x14ac:dyDescent="0.25">
      <c r="A334" s="87">
        <v>257</v>
      </c>
      <c r="B334" s="79" t="s">
        <v>674</v>
      </c>
      <c r="C334" s="110" t="s">
        <v>679</v>
      </c>
      <c r="D334" s="65">
        <v>0</v>
      </c>
      <c r="E334" s="65">
        <v>0.26300000000000001</v>
      </c>
      <c r="F334" s="65">
        <v>0.26300000000000001</v>
      </c>
      <c r="G334" s="60">
        <f>F334*4*1000</f>
        <v>1052</v>
      </c>
      <c r="H334" s="61" t="s">
        <v>38</v>
      </c>
      <c r="I334" s="62"/>
      <c r="J334" s="69"/>
      <c r="K334" s="69"/>
      <c r="L334" s="69"/>
      <c r="M334" s="69"/>
      <c r="N334" s="69"/>
      <c r="O334" s="69"/>
      <c r="P334" s="69"/>
      <c r="Q334" s="69"/>
      <c r="R334" s="69"/>
      <c r="S334" s="150" t="s">
        <v>680</v>
      </c>
      <c r="T334" s="71"/>
      <c r="U334" s="152"/>
      <c r="V334" s="54"/>
      <c r="W334" s="48"/>
      <c r="X334" s="48"/>
      <c r="Y334" s="48"/>
      <c r="Z334" s="48"/>
      <c r="AA334" s="48"/>
      <c r="AB334" s="48"/>
      <c r="AC334" s="48"/>
      <c r="AD334" s="48"/>
    </row>
    <row r="335" spans="1:30" ht="15.75" x14ac:dyDescent="0.25">
      <c r="A335" s="379">
        <v>258</v>
      </c>
      <c r="B335" s="403" t="s">
        <v>678</v>
      </c>
      <c r="C335" s="400" t="s">
        <v>682</v>
      </c>
      <c r="D335" s="65">
        <v>0</v>
      </c>
      <c r="E335" s="65">
        <v>0.94</v>
      </c>
      <c r="F335" s="65">
        <v>0.94</v>
      </c>
      <c r="G335" s="60">
        <f>F335*4.5*1000</f>
        <v>4229.9999999999991</v>
      </c>
      <c r="H335" s="61" t="s">
        <v>38</v>
      </c>
      <c r="I335" s="62"/>
      <c r="J335" s="69"/>
      <c r="K335" s="69"/>
      <c r="L335" s="69"/>
      <c r="M335" s="69"/>
      <c r="N335" s="69"/>
      <c r="O335" s="69"/>
      <c r="P335" s="69"/>
      <c r="Q335" s="69"/>
      <c r="R335" s="69"/>
      <c r="S335" s="437" t="s">
        <v>683</v>
      </c>
      <c r="T335" s="438"/>
      <c r="U335" s="439"/>
      <c r="V335" s="442"/>
      <c r="W335" s="442"/>
      <c r="X335" s="442"/>
      <c r="Y335" s="442"/>
      <c r="Z335" s="442"/>
      <c r="AA335" s="442"/>
      <c r="AB335" s="442"/>
      <c r="AC335" s="48"/>
      <c r="AD335" s="48"/>
    </row>
    <row r="336" spans="1:30" ht="15.75" x14ac:dyDescent="0.25">
      <c r="A336" s="379"/>
      <c r="B336" s="403"/>
      <c r="C336" s="400"/>
      <c r="D336" s="65">
        <v>0.94</v>
      </c>
      <c r="E336" s="65">
        <v>1.1299999999999999</v>
      </c>
      <c r="F336" s="65">
        <v>0.19</v>
      </c>
      <c r="G336" s="60">
        <f>F336*4.5*1000</f>
        <v>855</v>
      </c>
      <c r="H336" s="61" t="s">
        <v>39</v>
      </c>
      <c r="I336" s="62"/>
      <c r="J336" s="69"/>
      <c r="K336" s="69"/>
      <c r="L336" s="69"/>
      <c r="M336" s="69"/>
      <c r="N336" s="69"/>
      <c r="O336" s="69"/>
      <c r="P336" s="69"/>
      <c r="Q336" s="69"/>
      <c r="R336" s="69"/>
      <c r="S336" s="437"/>
      <c r="T336" s="438"/>
      <c r="U336" s="439"/>
      <c r="V336" s="442"/>
      <c r="W336" s="442"/>
      <c r="X336" s="442"/>
      <c r="Y336" s="442"/>
      <c r="Z336" s="442"/>
      <c r="AA336" s="442"/>
      <c r="AB336" s="442"/>
      <c r="AC336" s="48"/>
      <c r="AD336" s="48"/>
    </row>
    <row r="337" spans="1:30" ht="15.75" x14ac:dyDescent="0.25">
      <c r="A337" s="87">
        <v>259</v>
      </c>
      <c r="B337" s="79" t="s">
        <v>681</v>
      </c>
      <c r="C337" s="110" t="s">
        <v>685</v>
      </c>
      <c r="D337" s="65">
        <v>0</v>
      </c>
      <c r="E337" s="65">
        <v>0.4</v>
      </c>
      <c r="F337" s="65">
        <v>0.4</v>
      </c>
      <c r="G337" s="60">
        <f>F337*4*1000</f>
        <v>1600</v>
      </c>
      <c r="H337" s="61" t="s">
        <v>38</v>
      </c>
      <c r="I337" s="62"/>
      <c r="J337" s="69"/>
      <c r="K337" s="69"/>
      <c r="L337" s="69"/>
      <c r="M337" s="69"/>
      <c r="N337" s="69"/>
      <c r="O337" s="69"/>
      <c r="P337" s="69"/>
      <c r="Q337" s="69"/>
      <c r="R337" s="69"/>
      <c r="S337" s="260" t="s">
        <v>686</v>
      </c>
      <c r="T337" s="71"/>
      <c r="U337" s="152"/>
      <c r="V337" s="52"/>
      <c r="W337" s="48"/>
      <c r="X337" s="48"/>
      <c r="Y337" s="48"/>
      <c r="Z337" s="48"/>
      <c r="AA337" s="48"/>
      <c r="AB337" s="48"/>
      <c r="AC337" s="48"/>
      <c r="AD337" s="48"/>
    </row>
    <row r="338" spans="1:30" ht="30" x14ac:dyDescent="0.25">
      <c r="A338" s="87">
        <v>260</v>
      </c>
      <c r="B338" s="79" t="s">
        <v>684</v>
      </c>
      <c r="C338" s="110" t="s">
        <v>688</v>
      </c>
      <c r="D338" s="65">
        <v>0</v>
      </c>
      <c r="E338" s="65">
        <v>0.65</v>
      </c>
      <c r="F338" s="65">
        <v>0.65</v>
      </c>
      <c r="G338" s="60">
        <f>F338*4*1000</f>
        <v>2600</v>
      </c>
      <c r="H338" s="61" t="s">
        <v>38</v>
      </c>
      <c r="I338" s="62"/>
      <c r="J338" s="69"/>
      <c r="K338" s="69"/>
      <c r="L338" s="69"/>
      <c r="M338" s="69"/>
      <c r="N338" s="69"/>
      <c r="O338" s="69"/>
      <c r="P338" s="69"/>
      <c r="Q338" s="69"/>
      <c r="R338" s="69"/>
      <c r="S338" s="150" t="s">
        <v>689</v>
      </c>
      <c r="T338" s="71"/>
      <c r="U338" s="152"/>
      <c r="V338" s="52"/>
      <c r="W338" s="48"/>
      <c r="X338" s="48"/>
      <c r="Y338" s="48"/>
      <c r="Z338" s="48"/>
      <c r="AA338" s="48"/>
      <c r="AB338" s="48"/>
      <c r="AC338" s="48"/>
      <c r="AD338" s="48"/>
    </row>
    <row r="339" spans="1:30" ht="15.75" x14ac:dyDescent="0.25">
      <c r="A339" s="379">
        <v>261</v>
      </c>
      <c r="B339" s="403" t="s">
        <v>687</v>
      </c>
      <c r="C339" s="400" t="s">
        <v>691</v>
      </c>
      <c r="D339" s="65">
        <v>0</v>
      </c>
      <c r="E339" s="65">
        <v>0.52</v>
      </c>
      <c r="F339" s="65">
        <v>0.73</v>
      </c>
      <c r="G339" s="60">
        <f>F339*3.5*1000</f>
        <v>2554.9999999999995</v>
      </c>
      <c r="H339" s="61" t="s">
        <v>38</v>
      </c>
      <c r="I339" s="62"/>
      <c r="J339" s="69"/>
      <c r="K339" s="69"/>
      <c r="L339" s="69"/>
      <c r="M339" s="69"/>
      <c r="N339" s="69"/>
      <c r="O339" s="69"/>
      <c r="P339" s="69"/>
      <c r="Q339" s="69"/>
      <c r="R339" s="69"/>
      <c r="S339" s="437" t="s">
        <v>692</v>
      </c>
      <c r="T339" s="438"/>
      <c r="U339" s="439"/>
      <c r="V339" s="52"/>
      <c r="W339" s="48"/>
      <c r="X339" s="48"/>
      <c r="Y339" s="48"/>
      <c r="Z339" s="48"/>
      <c r="AA339" s="48"/>
      <c r="AB339" s="48"/>
      <c r="AC339" s="48"/>
      <c r="AD339" s="48"/>
    </row>
    <row r="340" spans="1:30" ht="15.75" x14ac:dyDescent="0.25">
      <c r="A340" s="379"/>
      <c r="B340" s="403"/>
      <c r="C340" s="400"/>
      <c r="D340" s="65">
        <v>0.52</v>
      </c>
      <c r="E340" s="65">
        <v>0.73</v>
      </c>
      <c r="F340" s="65">
        <f>E340-D340</f>
        <v>0.20999999999999996</v>
      </c>
      <c r="G340" s="60">
        <f>F340*3*1000</f>
        <v>629.99999999999989</v>
      </c>
      <c r="H340" s="61" t="s">
        <v>39</v>
      </c>
      <c r="I340" s="62"/>
      <c r="J340" s="69"/>
      <c r="K340" s="69"/>
      <c r="L340" s="69"/>
      <c r="M340" s="69"/>
      <c r="N340" s="69"/>
      <c r="O340" s="69"/>
      <c r="P340" s="69"/>
      <c r="Q340" s="69"/>
      <c r="R340" s="69"/>
      <c r="S340" s="437"/>
      <c r="T340" s="438"/>
      <c r="U340" s="439"/>
      <c r="V340" s="52"/>
      <c r="W340" s="48"/>
      <c r="X340" s="48"/>
      <c r="Y340" s="48"/>
      <c r="Z340" s="48"/>
      <c r="AA340" s="48"/>
      <c r="AB340" s="48"/>
      <c r="AC340" s="48"/>
      <c r="AD340" s="48"/>
    </row>
    <row r="341" spans="1:30" ht="31.5" x14ac:dyDescent="0.25">
      <c r="A341" s="87">
        <v>262</v>
      </c>
      <c r="B341" s="75" t="s">
        <v>690</v>
      </c>
      <c r="C341" s="110" t="s">
        <v>59</v>
      </c>
      <c r="D341" s="67">
        <v>0</v>
      </c>
      <c r="E341" s="67">
        <v>8.5000000000000006E-2</v>
      </c>
      <c r="F341" s="67">
        <v>8.5000000000000006E-2</v>
      </c>
      <c r="G341" s="61">
        <f>F341*4*1000</f>
        <v>340</v>
      </c>
      <c r="H341" s="68" t="s">
        <v>71</v>
      </c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251" t="s">
        <v>694</v>
      </c>
      <c r="T341" s="71" t="s">
        <v>544</v>
      </c>
      <c r="U341" s="259" t="s">
        <v>542</v>
      </c>
      <c r="V341" s="454"/>
      <c r="W341" s="454"/>
      <c r="X341" s="454"/>
      <c r="Y341" s="454"/>
      <c r="Z341" s="454"/>
      <c r="AA341" s="454"/>
      <c r="AB341" s="48"/>
      <c r="AC341" s="48"/>
      <c r="AD341" s="48"/>
    </row>
    <row r="342" spans="1:30" ht="15.75" x14ac:dyDescent="0.25">
      <c r="A342" s="87">
        <v>263</v>
      </c>
      <c r="B342" s="75" t="s">
        <v>693</v>
      </c>
      <c r="C342" s="110" t="s">
        <v>696</v>
      </c>
      <c r="D342" s="67">
        <v>0</v>
      </c>
      <c r="E342" s="67">
        <v>0.53</v>
      </c>
      <c r="F342" s="67">
        <v>0.53</v>
      </c>
      <c r="G342" s="61">
        <f>F342*4*1000</f>
        <v>2120</v>
      </c>
      <c r="H342" s="68" t="s">
        <v>38</v>
      </c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98">
        <v>50680040426</v>
      </c>
      <c r="T342" s="71" t="s">
        <v>544</v>
      </c>
      <c r="U342" s="152"/>
      <c r="V342" s="52"/>
      <c r="W342" s="52"/>
      <c r="X342" s="52"/>
      <c r="Y342" s="48"/>
      <c r="Z342" s="52"/>
      <c r="AA342" s="52"/>
      <c r="AB342" s="48"/>
      <c r="AC342" s="48"/>
      <c r="AD342" s="48"/>
    </row>
    <row r="343" spans="1:30" ht="45.75" customHeight="1" x14ac:dyDescent="0.25">
      <c r="A343" s="87">
        <v>264</v>
      </c>
      <c r="B343" s="79" t="s">
        <v>695</v>
      </c>
      <c r="C343" s="110" t="s">
        <v>698</v>
      </c>
      <c r="D343" s="67">
        <v>0</v>
      </c>
      <c r="E343" s="67">
        <v>8.6999999999999994E-2</v>
      </c>
      <c r="F343" s="67">
        <v>8.6999999999999994E-2</v>
      </c>
      <c r="G343" s="61">
        <f>F343*4*1000</f>
        <v>348</v>
      </c>
      <c r="H343" s="61" t="s">
        <v>71</v>
      </c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252" t="s">
        <v>699</v>
      </c>
      <c r="T343" s="64" t="s">
        <v>544</v>
      </c>
      <c r="U343" s="268" t="s">
        <v>541</v>
      </c>
      <c r="V343" s="49"/>
      <c r="W343" s="436"/>
      <c r="X343" s="436"/>
      <c r="Y343" s="56"/>
      <c r="Z343" s="52"/>
      <c r="AA343" s="52"/>
      <c r="AB343" s="48"/>
      <c r="AC343" s="48"/>
      <c r="AD343" s="48"/>
    </row>
    <row r="344" spans="1:30" ht="15.75" x14ac:dyDescent="0.25">
      <c r="A344" s="87">
        <v>265</v>
      </c>
      <c r="B344" s="75" t="s">
        <v>697</v>
      </c>
      <c r="C344" s="82" t="s">
        <v>701</v>
      </c>
      <c r="D344" s="73">
        <v>0</v>
      </c>
      <c r="E344" s="73">
        <v>0.11</v>
      </c>
      <c r="F344" s="73">
        <f>E344-D344</f>
        <v>0.11</v>
      </c>
      <c r="G344" s="68">
        <v>660</v>
      </c>
      <c r="H344" s="68" t="s">
        <v>38</v>
      </c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70">
        <v>50680040175001</v>
      </c>
      <c r="T344" s="71" t="s">
        <v>544</v>
      </c>
      <c r="U344" s="152"/>
      <c r="V344" s="48"/>
      <c r="W344" s="48"/>
      <c r="X344" s="48"/>
      <c r="Y344" s="48"/>
      <c r="Z344" s="48"/>
      <c r="AA344" s="48"/>
      <c r="AB344" s="48"/>
      <c r="AC344" s="48"/>
      <c r="AD344" s="48"/>
    </row>
    <row r="345" spans="1:30" ht="15.75" x14ac:dyDescent="0.25">
      <c r="A345" s="87">
        <v>266</v>
      </c>
      <c r="B345" s="79" t="s">
        <v>700</v>
      </c>
      <c r="C345" s="110" t="s">
        <v>64</v>
      </c>
      <c r="D345" s="67">
        <v>0</v>
      </c>
      <c r="E345" s="67">
        <v>0.154</v>
      </c>
      <c r="F345" s="67">
        <v>0.154</v>
      </c>
      <c r="G345" s="68">
        <f>F345*4*1000</f>
        <v>616</v>
      </c>
      <c r="H345" s="68" t="s">
        <v>38</v>
      </c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70">
        <v>50680040129010</v>
      </c>
      <c r="T345" s="71" t="s">
        <v>544</v>
      </c>
      <c r="U345" s="152"/>
      <c r="V345" s="48"/>
      <c r="W345" s="48"/>
      <c r="X345" s="48"/>
      <c r="Y345" s="48"/>
      <c r="Z345" s="48"/>
      <c r="AA345" s="48"/>
      <c r="AB345" s="48"/>
      <c r="AC345" s="48"/>
      <c r="AD345" s="48"/>
    </row>
    <row r="346" spans="1:30" ht="42.75" customHeight="1" x14ac:dyDescent="0.25">
      <c r="A346" s="87">
        <v>267</v>
      </c>
      <c r="B346" s="75" t="s">
        <v>702</v>
      </c>
      <c r="C346" s="82" t="s">
        <v>372</v>
      </c>
      <c r="D346" s="73">
        <v>0</v>
      </c>
      <c r="E346" s="73">
        <v>0.28199999999999997</v>
      </c>
      <c r="F346" s="73">
        <f>E346-D346</f>
        <v>0.28199999999999997</v>
      </c>
      <c r="G346" s="68">
        <f>F346*6*1000</f>
        <v>1691.9999999999998</v>
      </c>
      <c r="H346" s="68" t="s">
        <v>71</v>
      </c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70">
        <v>50680040130002</v>
      </c>
      <c r="T346" s="71" t="s">
        <v>544</v>
      </c>
      <c r="U346" s="269" t="s">
        <v>713</v>
      </c>
      <c r="V346" s="52"/>
      <c r="W346" s="52"/>
      <c r="X346" s="52"/>
      <c r="Y346" s="48"/>
      <c r="Z346" s="48"/>
      <c r="AA346" s="48"/>
      <c r="AB346" s="48"/>
      <c r="AC346" s="48"/>
      <c r="AD346" s="48"/>
    </row>
    <row r="347" spans="1:30" ht="63" x14ac:dyDescent="0.25">
      <c r="A347" s="87">
        <v>268</v>
      </c>
      <c r="B347" s="75" t="s">
        <v>703</v>
      </c>
      <c r="C347" s="82" t="s">
        <v>705</v>
      </c>
      <c r="D347" s="67">
        <v>0</v>
      </c>
      <c r="E347" s="67">
        <v>0.84199999999999997</v>
      </c>
      <c r="F347" s="67">
        <v>0.84199999999999997</v>
      </c>
      <c r="G347" s="68">
        <f>F347*4*1000</f>
        <v>3368</v>
      </c>
      <c r="H347" s="68" t="s">
        <v>38</v>
      </c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98">
        <v>50680050154001</v>
      </c>
      <c r="T347" s="71" t="s">
        <v>544</v>
      </c>
      <c r="U347" s="271" t="s">
        <v>714</v>
      </c>
      <c r="V347" s="436"/>
      <c r="W347" s="436"/>
      <c r="X347" s="50"/>
      <c r="Y347" s="50"/>
      <c r="Z347" s="50"/>
      <c r="AA347" s="50"/>
      <c r="AB347" s="52"/>
      <c r="AC347" s="52"/>
      <c r="AD347" s="52"/>
    </row>
    <row r="348" spans="1:30" ht="30" x14ac:dyDescent="0.25">
      <c r="A348" s="87">
        <v>269</v>
      </c>
      <c r="B348" s="75" t="s">
        <v>704</v>
      </c>
      <c r="C348" s="82" t="s">
        <v>707</v>
      </c>
      <c r="D348" s="67">
        <v>0</v>
      </c>
      <c r="E348" s="67">
        <v>0.35699999999999998</v>
      </c>
      <c r="F348" s="67">
        <v>0.35699999999999998</v>
      </c>
      <c r="G348" s="68">
        <f>F348*6*1000</f>
        <v>2142</v>
      </c>
      <c r="H348" s="68" t="s">
        <v>38</v>
      </c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98">
        <v>50680040421</v>
      </c>
      <c r="T348" s="71" t="s">
        <v>544</v>
      </c>
      <c r="U348" s="66" t="s">
        <v>715</v>
      </c>
      <c r="V348" s="52"/>
      <c r="W348" s="48"/>
      <c r="X348" s="48"/>
      <c r="Y348" s="48"/>
      <c r="Z348" s="48"/>
      <c r="AA348" s="48"/>
      <c r="AB348" s="48"/>
      <c r="AC348" s="48"/>
      <c r="AD348" s="48"/>
    </row>
    <row r="349" spans="1:30" ht="30" x14ac:dyDescent="0.25">
      <c r="A349" s="87">
        <v>270</v>
      </c>
      <c r="B349" s="75" t="s">
        <v>706</v>
      </c>
      <c r="C349" s="82" t="s">
        <v>716</v>
      </c>
      <c r="D349" s="73">
        <v>0</v>
      </c>
      <c r="E349" s="73">
        <v>4.4999999999999998E-2</v>
      </c>
      <c r="F349" s="73">
        <v>4.4999999999999998E-2</v>
      </c>
      <c r="G349" s="68">
        <v>144</v>
      </c>
      <c r="H349" s="68" t="s">
        <v>38</v>
      </c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74" t="s">
        <v>717</v>
      </c>
      <c r="T349" s="71" t="s">
        <v>544</v>
      </c>
      <c r="U349" s="141"/>
    </row>
    <row r="350" spans="1:30" ht="15.75" x14ac:dyDescent="0.25">
      <c r="A350" s="87"/>
      <c r="B350" s="363" t="s">
        <v>1103</v>
      </c>
      <c r="C350" s="75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01"/>
      <c r="T350" s="101"/>
      <c r="U350" s="141"/>
    </row>
    <row r="351" spans="1:30" ht="15" customHeight="1" x14ac:dyDescent="0.25">
      <c r="A351" s="390">
        <v>271</v>
      </c>
      <c r="B351" s="396" t="s">
        <v>718</v>
      </c>
      <c r="C351" s="400" t="s">
        <v>719</v>
      </c>
      <c r="D351" s="111">
        <v>0</v>
      </c>
      <c r="E351" s="111">
        <v>0.13700000000000001</v>
      </c>
      <c r="F351" s="111">
        <v>0.13700000000000001</v>
      </c>
      <c r="G351" s="104">
        <v>719</v>
      </c>
      <c r="H351" s="145" t="s">
        <v>206</v>
      </c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390">
        <v>50760010141</v>
      </c>
      <c r="T351" s="421"/>
      <c r="U351" s="400" t="s">
        <v>769</v>
      </c>
    </row>
    <row r="352" spans="1:30" x14ac:dyDescent="0.25">
      <c r="A352" s="390"/>
      <c r="B352" s="396"/>
      <c r="C352" s="400"/>
      <c r="D352" s="111">
        <v>0.13700000000000001</v>
      </c>
      <c r="E352" s="111">
        <v>4.7649999999999997</v>
      </c>
      <c r="F352" s="111">
        <v>4.6280000000000001</v>
      </c>
      <c r="G352" s="104">
        <v>24297</v>
      </c>
      <c r="H352" s="145" t="s">
        <v>38</v>
      </c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390"/>
      <c r="T352" s="421"/>
      <c r="U352" s="400"/>
    </row>
    <row r="353" spans="1:21" ht="15" customHeight="1" x14ac:dyDescent="0.25">
      <c r="A353" s="379">
        <v>272</v>
      </c>
      <c r="B353" s="403" t="s">
        <v>720</v>
      </c>
      <c r="C353" s="400" t="s">
        <v>721</v>
      </c>
      <c r="D353" s="111">
        <v>0</v>
      </c>
      <c r="E353" s="111">
        <v>3.2000000000000001E-2</v>
      </c>
      <c r="F353" s="111">
        <v>0.03</v>
      </c>
      <c r="G353" s="104">
        <v>160</v>
      </c>
      <c r="H353" s="145" t="s">
        <v>206</v>
      </c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455" t="s">
        <v>722</v>
      </c>
      <c r="T353" s="456"/>
      <c r="U353" s="400" t="s">
        <v>770</v>
      </c>
    </row>
    <row r="354" spans="1:21" x14ac:dyDescent="0.25">
      <c r="A354" s="379"/>
      <c r="B354" s="403"/>
      <c r="C354" s="400"/>
      <c r="D354" s="111">
        <v>3.2000000000000001E-2</v>
      </c>
      <c r="E354" s="111">
        <v>2.8690000000000002</v>
      </c>
      <c r="F354" s="111">
        <v>2.8370000000000002</v>
      </c>
      <c r="G354" s="104">
        <v>14185</v>
      </c>
      <c r="H354" s="145" t="s">
        <v>38</v>
      </c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455"/>
      <c r="T354" s="456"/>
      <c r="U354" s="400"/>
    </row>
    <row r="355" spans="1:21" ht="30" x14ac:dyDescent="0.25">
      <c r="A355" s="87">
        <v>273</v>
      </c>
      <c r="B355" s="79" t="s">
        <v>723</v>
      </c>
      <c r="C355" s="110" t="s">
        <v>724</v>
      </c>
      <c r="D355" s="111">
        <v>0</v>
      </c>
      <c r="E355" s="111">
        <v>1.99</v>
      </c>
      <c r="F355" s="111">
        <v>1.99</v>
      </c>
      <c r="G355" s="104">
        <v>9965</v>
      </c>
      <c r="H355" s="145" t="s">
        <v>38</v>
      </c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45" t="s">
        <v>725</v>
      </c>
      <c r="T355" s="81"/>
      <c r="U355" s="110" t="s">
        <v>769</v>
      </c>
    </row>
    <row r="356" spans="1:21" ht="30" x14ac:dyDescent="0.25">
      <c r="A356" s="87">
        <v>274</v>
      </c>
      <c r="B356" s="75" t="s">
        <v>726</v>
      </c>
      <c r="C356" s="110" t="s">
        <v>727</v>
      </c>
      <c r="D356" s="272">
        <v>0</v>
      </c>
      <c r="E356" s="272">
        <v>3.44</v>
      </c>
      <c r="F356" s="272">
        <v>3.44</v>
      </c>
      <c r="G356" s="217">
        <v>16316</v>
      </c>
      <c r="H356" s="273" t="s">
        <v>38</v>
      </c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84">
        <v>50760040089</v>
      </c>
      <c r="T356" s="274"/>
      <c r="U356" s="110" t="s">
        <v>769</v>
      </c>
    </row>
    <row r="357" spans="1:21" ht="15" customHeight="1" x14ac:dyDescent="0.25">
      <c r="A357" s="379">
        <v>275</v>
      </c>
      <c r="B357" s="396" t="s">
        <v>728</v>
      </c>
      <c r="C357" s="400" t="s">
        <v>729</v>
      </c>
      <c r="D357" s="111">
        <v>0</v>
      </c>
      <c r="E357" s="111">
        <v>1.42</v>
      </c>
      <c r="F357" s="111">
        <v>1.42</v>
      </c>
      <c r="G357" s="104">
        <v>6390</v>
      </c>
      <c r="H357" s="145" t="s">
        <v>38</v>
      </c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390">
        <v>50760040090</v>
      </c>
      <c r="T357" s="421"/>
      <c r="U357" s="400" t="s">
        <v>769</v>
      </c>
    </row>
    <row r="358" spans="1:21" ht="30" x14ac:dyDescent="0.25">
      <c r="A358" s="379"/>
      <c r="B358" s="396"/>
      <c r="C358" s="400"/>
      <c r="D358" s="111">
        <v>1.42</v>
      </c>
      <c r="E358" s="111">
        <v>2.92</v>
      </c>
      <c r="F358" s="111">
        <v>1.5</v>
      </c>
      <c r="G358" s="104">
        <v>6732</v>
      </c>
      <c r="H358" s="145" t="s">
        <v>677</v>
      </c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390"/>
      <c r="T358" s="421"/>
      <c r="U358" s="400"/>
    </row>
    <row r="359" spans="1:21" ht="30" x14ac:dyDescent="0.25">
      <c r="A359" s="87">
        <v>276</v>
      </c>
      <c r="B359" s="75" t="s">
        <v>730</v>
      </c>
      <c r="C359" s="110" t="s">
        <v>731</v>
      </c>
      <c r="D359" s="111">
        <v>0</v>
      </c>
      <c r="E359" s="111">
        <v>2.1</v>
      </c>
      <c r="F359" s="111">
        <v>2.1</v>
      </c>
      <c r="G359" s="104">
        <v>10500</v>
      </c>
      <c r="H359" s="145" t="s">
        <v>38</v>
      </c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240" t="s">
        <v>732</v>
      </c>
      <c r="T359" s="78"/>
      <c r="U359" s="105"/>
    </row>
    <row r="360" spans="1:21" ht="30" x14ac:dyDescent="0.25">
      <c r="A360" s="87">
        <v>277</v>
      </c>
      <c r="B360" s="79" t="s">
        <v>733</v>
      </c>
      <c r="C360" s="110" t="s">
        <v>734</v>
      </c>
      <c r="D360" s="111">
        <v>0</v>
      </c>
      <c r="E360" s="111">
        <v>0.87</v>
      </c>
      <c r="F360" s="111">
        <v>0.87</v>
      </c>
      <c r="G360" s="104">
        <v>3685</v>
      </c>
      <c r="H360" s="145" t="s">
        <v>38</v>
      </c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145">
        <v>50760030206</v>
      </c>
      <c r="T360" s="81"/>
      <c r="U360" s="110" t="s">
        <v>769</v>
      </c>
    </row>
    <row r="361" spans="1:21" ht="60" x14ac:dyDescent="0.25">
      <c r="A361" s="87">
        <v>278</v>
      </c>
      <c r="B361" s="79" t="s">
        <v>735</v>
      </c>
      <c r="C361" s="110" t="s">
        <v>736</v>
      </c>
      <c r="D361" s="111">
        <v>0</v>
      </c>
      <c r="E361" s="111">
        <v>3.22</v>
      </c>
      <c r="F361" s="111">
        <v>3.22</v>
      </c>
      <c r="G361" s="104">
        <v>14504</v>
      </c>
      <c r="H361" s="145" t="s">
        <v>38</v>
      </c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292" t="s">
        <v>737</v>
      </c>
      <c r="T361" s="81"/>
      <c r="U361" s="110" t="s">
        <v>769</v>
      </c>
    </row>
    <row r="362" spans="1:21" x14ac:dyDescent="0.25">
      <c r="A362" s="87">
        <v>279</v>
      </c>
      <c r="B362" s="75" t="s">
        <v>738</v>
      </c>
      <c r="C362" s="110" t="s">
        <v>739</v>
      </c>
      <c r="D362" s="111">
        <v>0</v>
      </c>
      <c r="E362" s="111">
        <v>1.6</v>
      </c>
      <c r="F362" s="111">
        <v>1.6</v>
      </c>
      <c r="G362" s="104">
        <v>7200</v>
      </c>
      <c r="H362" s="145" t="s">
        <v>38</v>
      </c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240" t="s">
        <v>740</v>
      </c>
      <c r="T362" s="78"/>
      <c r="U362" s="105"/>
    </row>
    <row r="363" spans="1:21" ht="30" x14ac:dyDescent="0.25">
      <c r="A363" s="87">
        <v>280</v>
      </c>
      <c r="B363" s="75" t="s">
        <v>741</v>
      </c>
      <c r="C363" s="110" t="s">
        <v>742</v>
      </c>
      <c r="D363" s="111">
        <v>0</v>
      </c>
      <c r="E363" s="111">
        <v>1</v>
      </c>
      <c r="F363" s="111">
        <v>1</v>
      </c>
      <c r="G363" s="104">
        <v>4310</v>
      </c>
      <c r="H363" s="145" t="s">
        <v>38</v>
      </c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4">
        <v>50760010145</v>
      </c>
      <c r="T363" s="78"/>
      <c r="U363" s="110" t="s">
        <v>771</v>
      </c>
    </row>
    <row r="364" spans="1:21" ht="30" x14ac:dyDescent="0.25">
      <c r="A364" s="87">
        <v>281</v>
      </c>
      <c r="B364" s="79" t="s">
        <v>743</v>
      </c>
      <c r="C364" s="110" t="s">
        <v>744</v>
      </c>
      <c r="D364" s="111">
        <v>0</v>
      </c>
      <c r="E364" s="111">
        <v>1.6</v>
      </c>
      <c r="F364" s="111">
        <v>1.6</v>
      </c>
      <c r="G364" s="104">
        <v>7486</v>
      </c>
      <c r="H364" s="145" t="s">
        <v>38</v>
      </c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45" t="s">
        <v>745</v>
      </c>
      <c r="T364" s="145"/>
      <c r="U364" s="110" t="s">
        <v>769</v>
      </c>
    </row>
    <row r="365" spans="1:21" ht="15" customHeight="1" x14ac:dyDescent="0.25">
      <c r="A365" s="379">
        <v>282</v>
      </c>
      <c r="B365" s="403" t="s">
        <v>746</v>
      </c>
      <c r="C365" s="400" t="s">
        <v>747</v>
      </c>
      <c r="D365" s="111">
        <v>0</v>
      </c>
      <c r="E365" s="111">
        <v>0.31</v>
      </c>
      <c r="F365" s="111">
        <v>0.31</v>
      </c>
      <c r="G365" s="104">
        <f>F365*4*1000</f>
        <v>1240</v>
      </c>
      <c r="H365" s="145" t="s">
        <v>38</v>
      </c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455" t="s">
        <v>748</v>
      </c>
      <c r="T365" s="456" t="s">
        <v>749</v>
      </c>
      <c r="U365" s="459"/>
    </row>
    <row r="366" spans="1:21" x14ac:dyDescent="0.25">
      <c r="A366" s="379"/>
      <c r="B366" s="403"/>
      <c r="C366" s="400"/>
      <c r="D366" s="111">
        <v>0.31</v>
      </c>
      <c r="E366" s="111">
        <v>0.49</v>
      </c>
      <c r="F366" s="111">
        <f>E366-D366</f>
        <v>0.18</v>
      </c>
      <c r="G366" s="104">
        <f>F366*4*1000</f>
        <v>720</v>
      </c>
      <c r="H366" s="145" t="s">
        <v>39</v>
      </c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455"/>
      <c r="T366" s="456"/>
      <c r="U366" s="459"/>
    </row>
    <row r="367" spans="1:21" x14ac:dyDescent="0.25">
      <c r="A367" s="379"/>
      <c r="B367" s="403"/>
      <c r="C367" s="400"/>
      <c r="D367" s="111">
        <v>0.49</v>
      </c>
      <c r="E367" s="111">
        <v>0.55000000000000004</v>
      </c>
      <c r="F367" s="111">
        <f>E367-D367</f>
        <v>6.0000000000000053E-2</v>
      </c>
      <c r="G367" s="104">
        <f>F367*4*1000</f>
        <v>240.00000000000023</v>
      </c>
      <c r="H367" s="145" t="s">
        <v>38</v>
      </c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455"/>
      <c r="T367" s="456"/>
      <c r="U367" s="459"/>
    </row>
    <row r="368" spans="1:21" ht="30" x14ac:dyDescent="0.25">
      <c r="A368" s="87">
        <v>283</v>
      </c>
      <c r="B368" s="75" t="s">
        <v>750</v>
      </c>
      <c r="C368" s="275" t="s">
        <v>509</v>
      </c>
      <c r="D368" s="276">
        <v>0</v>
      </c>
      <c r="E368" s="276">
        <v>0.47</v>
      </c>
      <c r="F368" s="276">
        <v>0.47</v>
      </c>
      <c r="G368" s="277">
        <v>1632</v>
      </c>
      <c r="H368" s="277" t="s">
        <v>206</v>
      </c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278">
        <v>50760030210</v>
      </c>
      <c r="T368" s="87" t="s">
        <v>749</v>
      </c>
      <c r="U368" s="110" t="s">
        <v>769</v>
      </c>
    </row>
    <row r="369" spans="1:21" ht="30" x14ac:dyDescent="0.25">
      <c r="A369" s="87">
        <v>284</v>
      </c>
      <c r="B369" s="75" t="s">
        <v>751</v>
      </c>
      <c r="C369" s="275" t="s">
        <v>752</v>
      </c>
      <c r="D369" s="276">
        <v>0</v>
      </c>
      <c r="E369" s="276">
        <v>0.15</v>
      </c>
      <c r="F369" s="276">
        <v>0.15</v>
      </c>
      <c r="G369" s="277">
        <v>525</v>
      </c>
      <c r="H369" s="277" t="s">
        <v>206</v>
      </c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278">
        <v>50760030208</v>
      </c>
      <c r="T369" s="87" t="s">
        <v>753</v>
      </c>
      <c r="U369" s="110" t="s">
        <v>769</v>
      </c>
    </row>
    <row r="370" spans="1:21" ht="30" x14ac:dyDescent="0.25">
      <c r="A370" s="87">
        <v>285</v>
      </c>
      <c r="B370" s="75" t="s">
        <v>754</v>
      </c>
      <c r="C370" s="275" t="s">
        <v>59</v>
      </c>
      <c r="D370" s="276">
        <v>0</v>
      </c>
      <c r="E370" s="276">
        <v>0.22700000000000001</v>
      </c>
      <c r="F370" s="276">
        <v>0.22700000000000001</v>
      </c>
      <c r="G370" s="277">
        <v>795</v>
      </c>
      <c r="H370" s="277" t="s">
        <v>206</v>
      </c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278">
        <v>50760030209</v>
      </c>
      <c r="T370" s="87" t="s">
        <v>749</v>
      </c>
      <c r="U370" s="110" t="s">
        <v>769</v>
      </c>
    </row>
    <row r="371" spans="1:21" ht="30" x14ac:dyDescent="0.25">
      <c r="A371" s="87">
        <v>286</v>
      </c>
      <c r="B371" s="75" t="s">
        <v>755</v>
      </c>
      <c r="C371" s="275" t="s">
        <v>756</v>
      </c>
      <c r="D371" s="276">
        <v>0</v>
      </c>
      <c r="E371" s="276">
        <v>0.5</v>
      </c>
      <c r="F371" s="276">
        <v>0.5</v>
      </c>
      <c r="G371" s="277">
        <v>1750</v>
      </c>
      <c r="H371" s="277" t="s">
        <v>206</v>
      </c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278">
        <v>50760030211</v>
      </c>
      <c r="T371" s="87" t="s">
        <v>749</v>
      </c>
      <c r="U371" s="110" t="s">
        <v>769</v>
      </c>
    </row>
    <row r="372" spans="1:21" ht="30" x14ac:dyDescent="0.25">
      <c r="A372" s="87">
        <v>287</v>
      </c>
      <c r="B372" s="75" t="s">
        <v>757</v>
      </c>
      <c r="C372" s="275" t="s">
        <v>68</v>
      </c>
      <c r="D372" s="276">
        <v>0</v>
      </c>
      <c r="E372" s="276">
        <v>0.2</v>
      </c>
      <c r="F372" s="276">
        <v>0.2</v>
      </c>
      <c r="G372" s="277">
        <v>700</v>
      </c>
      <c r="H372" s="277" t="s">
        <v>206</v>
      </c>
      <c r="I372" s="85"/>
      <c r="J372" s="76"/>
      <c r="K372" s="76"/>
      <c r="L372" s="76"/>
      <c r="M372" s="76"/>
      <c r="N372" s="76"/>
      <c r="O372" s="76"/>
      <c r="P372" s="76"/>
      <c r="Q372" s="76"/>
      <c r="R372" s="76"/>
      <c r="S372" s="278">
        <v>50760030213</v>
      </c>
      <c r="T372" s="104" t="s">
        <v>749</v>
      </c>
      <c r="U372" s="110" t="s">
        <v>769</v>
      </c>
    </row>
    <row r="373" spans="1:21" ht="30" x14ac:dyDescent="0.25">
      <c r="A373" s="87">
        <v>288</v>
      </c>
      <c r="B373" s="75" t="s">
        <v>758</v>
      </c>
      <c r="C373" s="275" t="s">
        <v>58</v>
      </c>
      <c r="D373" s="276">
        <v>0</v>
      </c>
      <c r="E373" s="276">
        <v>0.4</v>
      </c>
      <c r="F373" s="276">
        <v>0.4</v>
      </c>
      <c r="G373" s="277">
        <v>1435</v>
      </c>
      <c r="H373" s="277" t="s">
        <v>38</v>
      </c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278">
        <v>50760030217</v>
      </c>
      <c r="T373" s="87" t="s">
        <v>749</v>
      </c>
      <c r="U373" s="110" t="s">
        <v>769</v>
      </c>
    </row>
    <row r="374" spans="1:21" x14ac:dyDescent="0.25">
      <c r="A374" s="379">
        <v>289</v>
      </c>
      <c r="B374" s="403" t="s">
        <v>759</v>
      </c>
      <c r="C374" s="400" t="s">
        <v>760</v>
      </c>
      <c r="D374" s="111">
        <v>0</v>
      </c>
      <c r="E374" s="111">
        <v>0.51</v>
      </c>
      <c r="F374" s="111">
        <v>0.51</v>
      </c>
      <c r="G374" s="104">
        <v>1524</v>
      </c>
      <c r="H374" s="145" t="s">
        <v>38</v>
      </c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408">
        <v>50760040091</v>
      </c>
      <c r="T374" s="458"/>
      <c r="U374" s="400" t="s">
        <v>771</v>
      </c>
    </row>
    <row r="375" spans="1:21" x14ac:dyDescent="0.25">
      <c r="A375" s="379"/>
      <c r="B375" s="403"/>
      <c r="C375" s="400"/>
      <c r="D375" s="111">
        <v>0.51</v>
      </c>
      <c r="E375" s="111">
        <v>0.73</v>
      </c>
      <c r="F375" s="111">
        <v>0.22</v>
      </c>
      <c r="G375" s="104">
        <v>660</v>
      </c>
      <c r="H375" s="145" t="s">
        <v>39</v>
      </c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408"/>
      <c r="T375" s="458"/>
      <c r="U375" s="400"/>
    </row>
    <row r="376" spans="1:21" ht="30" x14ac:dyDescent="0.25">
      <c r="A376" s="87">
        <v>290</v>
      </c>
      <c r="B376" s="79" t="s">
        <v>761</v>
      </c>
      <c r="C376" s="110" t="s">
        <v>762</v>
      </c>
      <c r="D376" s="111">
        <v>0</v>
      </c>
      <c r="E376" s="111">
        <v>2.69</v>
      </c>
      <c r="F376" s="111">
        <v>2.69</v>
      </c>
      <c r="G376" s="104">
        <v>10740</v>
      </c>
      <c r="H376" s="145" t="s">
        <v>39</v>
      </c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145">
        <v>50760050061</v>
      </c>
      <c r="T376" s="279"/>
      <c r="U376" s="110" t="s">
        <v>771</v>
      </c>
    </row>
    <row r="377" spans="1:21" x14ac:dyDescent="0.25">
      <c r="A377" s="87">
        <v>291</v>
      </c>
      <c r="B377" s="79" t="s">
        <v>763</v>
      </c>
      <c r="C377" s="110" t="s">
        <v>764</v>
      </c>
      <c r="D377" s="111">
        <v>0</v>
      </c>
      <c r="E377" s="111">
        <v>0.51</v>
      </c>
      <c r="F377" s="111">
        <v>0.51</v>
      </c>
      <c r="G377" s="104">
        <v>2048</v>
      </c>
      <c r="H377" s="145" t="s">
        <v>38</v>
      </c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146">
        <v>50760030207001</v>
      </c>
      <c r="T377" s="280"/>
      <c r="U377" s="105"/>
    </row>
    <row r="378" spans="1:21" ht="30" x14ac:dyDescent="0.25">
      <c r="A378" s="87">
        <v>292</v>
      </c>
      <c r="B378" s="75" t="s">
        <v>765</v>
      </c>
      <c r="C378" s="110" t="s">
        <v>766</v>
      </c>
      <c r="D378" s="111">
        <v>0</v>
      </c>
      <c r="E378" s="111">
        <v>0.6</v>
      </c>
      <c r="F378" s="111">
        <v>0.6</v>
      </c>
      <c r="G378" s="104">
        <v>2100</v>
      </c>
      <c r="H378" s="145" t="s">
        <v>39</v>
      </c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145">
        <v>50760040092</v>
      </c>
      <c r="T378" s="281"/>
      <c r="U378" s="110" t="s">
        <v>772</v>
      </c>
    </row>
    <row r="379" spans="1:21" ht="30" x14ac:dyDescent="0.25">
      <c r="A379" s="87">
        <v>293</v>
      </c>
      <c r="B379" s="75" t="s">
        <v>767</v>
      </c>
      <c r="C379" s="110" t="s">
        <v>768</v>
      </c>
      <c r="D379" s="111">
        <v>0</v>
      </c>
      <c r="E379" s="111">
        <v>0.86</v>
      </c>
      <c r="F379" s="111">
        <v>0.86</v>
      </c>
      <c r="G379" s="104">
        <v>3225</v>
      </c>
      <c r="H379" s="145" t="s">
        <v>39</v>
      </c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84">
        <v>50760010146</v>
      </c>
      <c r="T379" s="214"/>
      <c r="U379" s="110" t="s">
        <v>771</v>
      </c>
    </row>
    <row r="380" spans="1:21" ht="75" x14ac:dyDescent="0.25">
      <c r="A380" s="87">
        <v>294</v>
      </c>
      <c r="B380" s="75" t="s">
        <v>774</v>
      </c>
      <c r="C380" s="82" t="s">
        <v>773</v>
      </c>
      <c r="D380" s="83">
        <v>0</v>
      </c>
      <c r="E380" s="83">
        <v>0.2</v>
      </c>
      <c r="F380" s="83">
        <v>0.2</v>
      </c>
      <c r="G380" s="87">
        <v>750</v>
      </c>
      <c r="H380" s="84" t="s">
        <v>38</v>
      </c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4" t="s">
        <v>775</v>
      </c>
      <c r="T380" s="86" t="s">
        <v>749</v>
      </c>
      <c r="U380" s="180" t="s">
        <v>771</v>
      </c>
    </row>
    <row r="381" spans="1:21" ht="15.75" x14ac:dyDescent="0.25">
      <c r="A381" s="87"/>
      <c r="B381" s="363" t="s">
        <v>1104</v>
      </c>
      <c r="C381" s="75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87"/>
      <c r="T381" s="87"/>
      <c r="U381" s="76"/>
    </row>
    <row r="382" spans="1:21" ht="15" customHeight="1" x14ac:dyDescent="0.25">
      <c r="A382" s="379">
        <v>295</v>
      </c>
      <c r="B382" s="396" t="s">
        <v>777</v>
      </c>
      <c r="C382" s="407" t="s">
        <v>778</v>
      </c>
      <c r="D382" s="191">
        <v>0</v>
      </c>
      <c r="E382" s="87">
        <v>0.38</v>
      </c>
      <c r="F382" s="87">
        <v>0.38</v>
      </c>
      <c r="G382" s="87">
        <f>F382*5*1000</f>
        <v>1900</v>
      </c>
      <c r="H382" s="87" t="s">
        <v>71</v>
      </c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401" t="s">
        <v>1173</v>
      </c>
      <c r="T382" s="405"/>
      <c r="U382" s="407" t="s">
        <v>831</v>
      </c>
    </row>
    <row r="383" spans="1:21" x14ac:dyDescent="0.25">
      <c r="A383" s="379"/>
      <c r="B383" s="396"/>
      <c r="C383" s="407"/>
      <c r="D383" s="87">
        <v>0.38</v>
      </c>
      <c r="E383" s="87">
        <v>5.61</v>
      </c>
      <c r="F383" s="87">
        <v>5.23</v>
      </c>
      <c r="G383" s="87">
        <f>F383*5*1000</f>
        <v>26150.000000000004</v>
      </c>
      <c r="H383" s="87" t="s">
        <v>38</v>
      </c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401"/>
      <c r="T383" s="405"/>
      <c r="U383" s="407"/>
    </row>
    <row r="384" spans="1:21" ht="15" customHeight="1" x14ac:dyDescent="0.25">
      <c r="A384" s="379">
        <v>296</v>
      </c>
      <c r="B384" s="396" t="s">
        <v>779</v>
      </c>
      <c r="C384" s="460" t="s">
        <v>780</v>
      </c>
      <c r="D384" s="111">
        <v>0</v>
      </c>
      <c r="E384" s="282">
        <v>0.62</v>
      </c>
      <c r="F384" s="111">
        <v>0.62</v>
      </c>
      <c r="G384" s="104">
        <v>3720</v>
      </c>
      <c r="H384" s="87" t="s">
        <v>71</v>
      </c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401">
        <v>50720060443001</v>
      </c>
      <c r="T384" s="405"/>
      <c r="U384" s="405"/>
    </row>
    <row r="385" spans="1:21" x14ac:dyDescent="0.25">
      <c r="A385" s="379"/>
      <c r="B385" s="396"/>
      <c r="C385" s="460"/>
      <c r="D385" s="111">
        <v>0.62</v>
      </c>
      <c r="E385" s="282">
        <v>6.13</v>
      </c>
      <c r="F385" s="111">
        <f>E385-D385</f>
        <v>5.51</v>
      </c>
      <c r="G385" s="104">
        <v>33060</v>
      </c>
      <c r="H385" s="87" t="s">
        <v>38</v>
      </c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401"/>
      <c r="T385" s="405"/>
      <c r="U385" s="405"/>
    </row>
    <row r="386" spans="1:21" ht="30" x14ac:dyDescent="0.25">
      <c r="A386" s="87">
        <v>297</v>
      </c>
      <c r="B386" s="75" t="s">
        <v>781</v>
      </c>
      <c r="C386" s="110" t="s">
        <v>782</v>
      </c>
      <c r="D386" s="83">
        <v>0</v>
      </c>
      <c r="E386" s="111">
        <v>2.78</v>
      </c>
      <c r="F386" s="83">
        <v>2.78</v>
      </c>
      <c r="G386" s="87">
        <f>F386*4.5*1000</f>
        <v>12510</v>
      </c>
      <c r="H386" s="87" t="s">
        <v>38</v>
      </c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88">
        <v>50720030192</v>
      </c>
      <c r="T386" s="76"/>
      <c r="U386" s="82" t="s">
        <v>831</v>
      </c>
    </row>
    <row r="387" spans="1:21" ht="30" x14ac:dyDescent="0.25">
      <c r="A387" s="87">
        <v>298</v>
      </c>
      <c r="B387" s="79" t="s">
        <v>783</v>
      </c>
      <c r="C387" s="110" t="s">
        <v>784</v>
      </c>
      <c r="D387" s="83">
        <v>0</v>
      </c>
      <c r="E387" s="111">
        <v>0.1</v>
      </c>
      <c r="F387" s="83">
        <v>0.1</v>
      </c>
      <c r="G387" s="87">
        <f>F387*4.5*1000</f>
        <v>450</v>
      </c>
      <c r="H387" s="87" t="s">
        <v>38</v>
      </c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214">
        <v>50720060512</v>
      </c>
      <c r="T387" s="76"/>
      <c r="U387" s="82" t="s">
        <v>831</v>
      </c>
    </row>
    <row r="388" spans="1:21" ht="30" x14ac:dyDescent="0.25">
      <c r="A388" s="87">
        <v>299</v>
      </c>
      <c r="B388" s="75" t="s">
        <v>785</v>
      </c>
      <c r="C388" s="82" t="s">
        <v>786</v>
      </c>
      <c r="D388" s="83">
        <v>0</v>
      </c>
      <c r="E388" s="83">
        <v>5</v>
      </c>
      <c r="F388" s="83">
        <v>5</v>
      </c>
      <c r="G388" s="87">
        <f>F388*5*1000</f>
        <v>25000</v>
      </c>
      <c r="H388" s="87" t="s">
        <v>38</v>
      </c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88">
        <v>50720040123</v>
      </c>
      <c r="T388" s="76"/>
      <c r="U388" s="82" t="s">
        <v>831</v>
      </c>
    </row>
    <row r="389" spans="1:21" ht="30" x14ac:dyDescent="0.25">
      <c r="A389" s="87">
        <v>300</v>
      </c>
      <c r="B389" s="75" t="s">
        <v>787</v>
      </c>
      <c r="C389" s="110" t="s">
        <v>788</v>
      </c>
      <c r="D389" s="83">
        <v>0</v>
      </c>
      <c r="E389" s="83">
        <v>8.6999999999999993</v>
      </c>
      <c r="F389" s="83">
        <v>8.6999999999999993</v>
      </c>
      <c r="G389" s="104">
        <v>52200</v>
      </c>
      <c r="H389" s="87" t="s">
        <v>38</v>
      </c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88">
        <v>50720030236001</v>
      </c>
      <c r="T389" s="76"/>
      <c r="U389" s="76"/>
    </row>
    <row r="390" spans="1:21" ht="30" x14ac:dyDescent="0.25">
      <c r="A390" s="87">
        <v>301</v>
      </c>
      <c r="B390" s="75" t="s">
        <v>789</v>
      </c>
      <c r="C390" s="110" t="s">
        <v>790</v>
      </c>
      <c r="D390" s="83">
        <v>0</v>
      </c>
      <c r="E390" s="111">
        <v>0.89</v>
      </c>
      <c r="F390" s="111">
        <v>0.89</v>
      </c>
      <c r="G390" s="87">
        <f>F390*5*1000</f>
        <v>4450</v>
      </c>
      <c r="H390" s="87" t="s">
        <v>71</v>
      </c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88">
        <v>50720060455</v>
      </c>
      <c r="T390" s="85" t="s">
        <v>776</v>
      </c>
      <c r="U390" s="82" t="s">
        <v>832</v>
      </c>
    </row>
    <row r="391" spans="1:21" ht="30" x14ac:dyDescent="0.25">
      <c r="A391" s="87">
        <v>302</v>
      </c>
      <c r="B391" s="75" t="s">
        <v>791</v>
      </c>
      <c r="C391" s="110" t="s">
        <v>792</v>
      </c>
      <c r="D391" s="83">
        <v>0</v>
      </c>
      <c r="E391" s="111">
        <v>0.38</v>
      </c>
      <c r="F391" s="83">
        <v>0.38</v>
      </c>
      <c r="G391" s="87">
        <v>1710</v>
      </c>
      <c r="H391" s="87" t="s">
        <v>38</v>
      </c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84">
        <v>50720060445</v>
      </c>
      <c r="T391" s="76"/>
      <c r="U391" s="82" t="s">
        <v>832</v>
      </c>
    </row>
    <row r="392" spans="1:21" ht="30" x14ac:dyDescent="0.25">
      <c r="A392" s="87">
        <v>303</v>
      </c>
      <c r="B392" s="75" t="s">
        <v>793</v>
      </c>
      <c r="C392" s="110" t="s">
        <v>794</v>
      </c>
      <c r="D392" s="83">
        <v>0</v>
      </c>
      <c r="E392" s="111">
        <v>4.04</v>
      </c>
      <c r="F392" s="83">
        <v>4.04</v>
      </c>
      <c r="G392" s="87">
        <f>F392*4.5*1000</f>
        <v>18180</v>
      </c>
      <c r="H392" s="87" t="s">
        <v>38</v>
      </c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88">
        <v>50720070056</v>
      </c>
      <c r="T392" s="76"/>
      <c r="U392" s="82" t="s">
        <v>832</v>
      </c>
    </row>
    <row r="393" spans="1:21" ht="30" x14ac:dyDescent="0.25">
      <c r="A393" s="87">
        <v>304</v>
      </c>
      <c r="B393" s="75" t="s">
        <v>795</v>
      </c>
      <c r="C393" s="110" t="s">
        <v>796</v>
      </c>
      <c r="D393" s="83">
        <v>0</v>
      </c>
      <c r="E393" s="111">
        <v>3.09</v>
      </c>
      <c r="F393" s="83">
        <v>3.09</v>
      </c>
      <c r="G393" s="87">
        <f>F393*4.5*1000</f>
        <v>13905</v>
      </c>
      <c r="H393" s="87" t="s">
        <v>38</v>
      </c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88">
        <v>50720030209</v>
      </c>
      <c r="T393" s="76"/>
      <c r="U393" s="82" t="s">
        <v>831</v>
      </c>
    </row>
    <row r="394" spans="1:21" ht="15" customHeight="1" x14ac:dyDescent="0.25">
      <c r="A394" s="379">
        <v>305</v>
      </c>
      <c r="B394" s="396" t="s">
        <v>797</v>
      </c>
      <c r="C394" s="400" t="s">
        <v>798</v>
      </c>
      <c r="D394" s="283">
        <v>0</v>
      </c>
      <c r="E394" s="283">
        <v>0.39</v>
      </c>
      <c r="F394" s="284">
        <v>0.39</v>
      </c>
      <c r="G394" s="87">
        <f>F394*5*1000</f>
        <v>1950.0000000000002</v>
      </c>
      <c r="H394" s="104" t="s">
        <v>71</v>
      </c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401">
        <v>50720080111</v>
      </c>
      <c r="T394" s="405"/>
      <c r="U394" s="407" t="s">
        <v>831</v>
      </c>
    </row>
    <row r="395" spans="1:21" x14ac:dyDescent="0.25">
      <c r="A395" s="379"/>
      <c r="B395" s="396"/>
      <c r="C395" s="400"/>
      <c r="D395" s="283">
        <v>0.39</v>
      </c>
      <c r="E395" s="283">
        <v>2.4500000000000002</v>
      </c>
      <c r="F395" s="284">
        <v>2.06</v>
      </c>
      <c r="G395" s="87">
        <f>F395*5*1000</f>
        <v>10300</v>
      </c>
      <c r="H395" s="104" t="s">
        <v>38</v>
      </c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401"/>
      <c r="T395" s="405"/>
      <c r="U395" s="407"/>
    </row>
    <row r="396" spans="1:21" ht="30" x14ac:dyDescent="0.25">
      <c r="A396" s="87">
        <v>306</v>
      </c>
      <c r="B396" s="75" t="s">
        <v>799</v>
      </c>
      <c r="C396" s="110" t="s">
        <v>800</v>
      </c>
      <c r="D396" s="83">
        <v>0</v>
      </c>
      <c r="E396" s="111">
        <v>1.4</v>
      </c>
      <c r="F396" s="111">
        <v>1.4</v>
      </c>
      <c r="G396" s="87">
        <f>F396*4.5*1000</f>
        <v>6300</v>
      </c>
      <c r="H396" s="104" t="s">
        <v>38</v>
      </c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88">
        <v>50720030191</v>
      </c>
      <c r="T396" s="76"/>
      <c r="U396" s="82" t="s">
        <v>832</v>
      </c>
    </row>
    <row r="397" spans="1:21" ht="30" x14ac:dyDescent="0.25">
      <c r="A397" s="87">
        <v>307</v>
      </c>
      <c r="B397" s="75" t="s">
        <v>801</v>
      </c>
      <c r="C397" s="110" t="s">
        <v>802</v>
      </c>
      <c r="D397" s="83">
        <v>0</v>
      </c>
      <c r="E397" s="111">
        <v>2.81</v>
      </c>
      <c r="F397" s="83">
        <v>2.81</v>
      </c>
      <c r="G397" s="87">
        <f>F397*4.5*1000</f>
        <v>12645</v>
      </c>
      <c r="H397" s="87" t="s">
        <v>38</v>
      </c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88">
        <v>50720050057</v>
      </c>
      <c r="T397" s="76"/>
      <c r="U397" s="82" t="s">
        <v>833</v>
      </c>
    </row>
    <row r="398" spans="1:21" x14ac:dyDescent="0.25">
      <c r="A398" s="87">
        <v>308</v>
      </c>
      <c r="B398" s="75" t="s">
        <v>803</v>
      </c>
      <c r="C398" s="110" t="s">
        <v>804</v>
      </c>
      <c r="D398" s="83">
        <v>0</v>
      </c>
      <c r="E398" s="111">
        <v>1.62</v>
      </c>
      <c r="F398" s="83">
        <v>1.62</v>
      </c>
      <c r="G398" s="104">
        <v>7290</v>
      </c>
      <c r="H398" s="87" t="s">
        <v>38</v>
      </c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88">
        <v>50720060415001</v>
      </c>
      <c r="T398" s="76"/>
      <c r="U398" s="76"/>
    </row>
    <row r="399" spans="1:21" ht="30" x14ac:dyDescent="0.25">
      <c r="A399" s="87">
        <v>309</v>
      </c>
      <c r="B399" s="75" t="s">
        <v>805</v>
      </c>
      <c r="C399" s="110" t="s">
        <v>806</v>
      </c>
      <c r="D399" s="83">
        <v>0</v>
      </c>
      <c r="E399" s="111">
        <v>1.1879999999999999</v>
      </c>
      <c r="F399" s="83">
        <v>1.1879999999999999</v>
      </c>
      <c r="G399" s="87">
        <f>F399*4.5*1000</f>
        <v>5346</v>
      </c>
      <c r="H399" s="87" t="s">
        <v>38</v>
      </c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88">
        <v>50720030211</v>
      </c>
      <c r="T399" s="76"/>
      <c r="U399" s="82" t="s">
        <v>833</v>
      </c>
    </row>
    <row r="400" spans="1:21" ht="45" x14ac:dyDescent="0.25">
      <c r="A400" s="87">
        <v>310</v>
      </c>
      <c r="B400" s="75" t="s">
        <v>807</v>
      </c>
      <c r="C400" s="110" t="s">
        <v>808</v>
      </c>
      <c r="D400" s="83">
        <v>0</v>
      </c>
      <c r="E400" s="111">
        <v>1.17</v>
      </c>
      <c r="F400" s="111">
        <v>1.17</v>
      </c>
      <c r="G400" s="87">
        <f>F400*4.5*1000</f>
        <v>5265</v>
      </c>
      <c r="H400" s="87" t="s">
        <v>38</v>
      </c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88" t="s">
        <v>1172</v>
      </c>
      <c r="T400" s="76"/>
      <c r="U400" s="82" t="s">
        <v>831</v>
      </c>
    </row>
    <row r="401" spans="1:22" ht="30" x14ac:dyDescent="0.25">
      <c r="A401" s="87">
        <v>311</v>
      </c>
      <c r="B401" s="75" t="s">
        <v>809</v>
      </c>
      <c r="C401" s="110" t="s">
        <v>810</v>
      </c>
      <c r="D401" s="83">
        <v>0</v>
      </c>
      <c r="E401" s="111">
        <v>1.1100000000000001</v>
      </c>
      <c r="F401" s="83">
        <v>1.1100000000000001</v>
      </c>
      <c r="G401" s="87">
        <f>F401*4.5*1000</f>
        <v>4995</v>
      </c>
      <c r="H401" s="87" t="s">
        <v>38</v>
      </c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88">
        <v>50720060442</v>
      </c>
      <c r="T401" s="76"/>
      <c r="U401" s="82" t="s">
        <v>832</v>
      </c>
    </row>
    <row r="402" spans="1:22" ht="30" x14ac:dyDescent="0.25">
      <c r="A402" s="87">
        <v>312</v>
      </c>
      <c r="B402" s="75" t="s">
        <v>830</v>
      </c>
      <c r="C402" s="327" t="s">
        <v>811</v>
      </c>
      <c r="D402" s="83">
        <v>0</v>
      </c>
      <c r="E402" s="284">
        <v>0.42</v>
      </c>
      <c r="F402" s="83">
        <v>0.42</v>
      </c>
      <c r="G402" s="87">
        <f>F402*4*1000</f>
        <v>1680</v>
      </c>
      <c r="H402" s="87" t="s">
        <v>38</v>
      </c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88">
        <v>50720060497</v>
      </c>
      <c r="T402" s="85" t="s">
        <v>776</v>
      </c>
      <c r="U402" s="82" t="s">
        <v>833</v>
      </c>
    </row>
    <row r="403" spans="1:22" ht="30" x14ac:dyDescent="0.25">
      <c r="A403" s="87">
        <v>313</v>
      </c>
      <c r="B403" s="75" t="s">
        <v>812</v>
      </c>
      <c r="C403" s="327" t="s">
        <v>813</v>
      </c>
      <c r="D403" s="83">
        <v>0</v>
      </c>
      <c r="E403" s="284">
        <v>0.1</v>
      </c>
      <c r="F403" s="83">
        <v>0.1</v>
      </c>
      <c r="G403" s="87">
        <f>F403*4*1000</f>
        <v>400</v>
      </c>
      <c r="H403" s="87" t="s">
        <v>71</v>
      </c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214">
        <v>50720060498</v>
      </c>
      <c r="T403" s="85" t="s">
        <v>776</v>
      </c>
      <c r="U403" s="82" t="s">
        <v>834</v>
      </c>
    </row>
    <row r="404" spans="1:22" x14ac:dyDescent="0.25">
      <c r="A404" s="87">
        <v>314</v>
      </c>
      <c r="B404" s="75" t="s">
        <v>814</v>
      </c>
      <c r="C404" s="110" t="s">
        <v>815</v>
      </c>
      <c r="D404" s="83">
        <v>0</v>
      </c>
      <c r="E404" s="111">
        <v>0.94</v>
      </c>
      <c r="F404" s="83">
        <v>0.94</v>
      </c>
      <c r="G404" s="104">
        <v>3290</v>
      </c>
      <c r="H404" s="87" t="s">
        <v>38</v>
      </c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214">
        <v>50720060418005</v>
      </c>
      <c r="T404" s="76"/>
      <c r="U404" s="76"/>
    </row>
    <row r="405" spans="1:22" x14ac:dyDescent="0.25">
      <c r="A405" s="87">
        <v>315</v>
      </c>
      <c r="B405" s="75" t="s">
        <v>816</v>
      </c>
      <c r="C405" s="82" t="s">
        <v>817</v>
      </c>
      <c r="D405" s="83">
        <v>0</v>
      </c>
      <c r="E405" s="83">
        <v>1.43</v>
      </c>
      <c r="F405" s="83">
        <v>1.43</v>
      </c>
      <c r="G405" s="104">
        <v>10010</v>
      </c>
      <c r="H405" s="87" t="s">
        <v>38</v>
      </c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214">
        <v>50720030206001</v>
      </c>
      <c r="T405" s="76"/>
      <c r="U405" s="76"/>
    </row>
    <row r="406" spans="1:22" ht="30" x14ac:dyDescent="0.25">
      <c r="A406" s="87">
        <v>316</v>
      </c>
      <c r="B406" s="75" t="s">
        <v>818</v>
      </c>
      <c r="C406" s="285" t="s">
        <v>62</v>
      </c>
      <c r="D406" s="286">
        <v>0</v>
      </c>
      <c r="E406" s="286">
        <v>0.95</v>
      </c>
      <c r="F406" s="287">
        <v>0.95</v>
      </c>
      <c r="G406" s="87">
        <v>3800</v>
      </c>
      <c r="H406" s="328" t="s">
        <v>71</v>
      </c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214">
        <v>50720060413</v>
      </c>
      <c r="T406" s="85" t="s">
        <v>776</v>
      </c>
      <c r="U406" s="82" t="s">
        <v>835</v>
      </c>
    </row>
    <row r="407" spans="1:22" x14ac:dyDescent="0.25">
      <c r="A407" s="87">
        <v>317</v>
      </c>
      <c r="B407" s="75" t="s">
        <v>819</v>
      </c>
      <c r="C407" s="285" t="s">
        <v>499</v>
      </c>
      <c r="D407" s="286">
        <v>0</v>
      </c>
      <c r="E407" s="286">
        <v>0.59</v>
      </c>
      <c r="F407" s="287">
        <v>0.59</v>
      </c>
      <c r="G407" s="87">
        <v>2360</v>
      </c>
      <c r="H407" s="328" t="s">
        <v>38</v>
      </c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214">
        <v>50720060149007</v>
      </c>
      <c r="T407" s="85" t="s">
        <v>776</v>
      </c>
      <c r="U407" s="76"/>
    </row>
    <row r="408" spans="1:22" x14ac:dyDescent="0.25">
      <c r="A408" s="87">
        <v>318</v>
      </c>
      <c r="B408" s="75" t="s">
        <v>820</v>
      </c>
      <c r="C408" s="285" t="s">
        <v>752</v>
      </c>
      <c r="D408" s="286">
        <v>0</v>
      </c>
      <c r="E408" s="286">
        <v>0.48</v>
      </c>
      <c r="F408" s="287">
        <v>0.48</v>
      </c>
      <c r="G408" s="87">
        <v>1440</v>
      </c>
      <c r="H408" s="328" t="s">
        <v>38</v>
      </c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214">
        <v>50720060040008</v>
      </c>
      <c r="T408" s="85" t="s">
        <v>776</v>
      </c>
      <c r="U408" s="76"/>
    </row>
    <row r="409" spans="1:22" x14ac:dyDescent="0.25">
      <c r="A409" s="87">
        <v>319</v>
      </c>
      <c r="B409" s="75" t="s">
        <v>821</v>
      </c>
      <c r="C409" s="285" t="s">
        <v>47</v>
      </c>
      <c r="D409" s="286">
        <v>0</v>
      </c>
      <c r="E409" s="286">
        <v>0.17</v>
      </c>
      <c r="F409" s="287">
        <v>0.17</v>
      </c>
      <c r="G409" s="87">
        <v>510</v>
      </c>
      <c r="H409" s="328" t="s">
        <v>38</v>
      </c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214">
        <v>50720060127007</v>
      </c>
      <c r="T409" s="85" t="s">
        <v>776</v>
      </c>
      <c r="U409" s="76"/>
    </row>
    <row r="410" spans="1:22" x14ac:dyDescent="0.25">
      <c r="A410" s="87">
        <v>320</v>
      </c>
      <c r="B410" s="75" t="s">
        <v>822</v>
      </c>
      <c r="C410" s="285" t="s">
        <v>823</v>
      </c>
      <c r="D410" s="286">
        <v>0</v>
      </c>
      <c r="E410" s="286">
        <v>0.253</v>
      </c>
      <c r="F410" s="287">
        <v>0.253</v>
      </c>
      <c r="G410" s="87">
        <v>759</v>
      </c>
      <c r="H410" s="328" t="s">
        <v>71</v>
      </c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214">
        <v>50720060434004</v>
      </c>
      <c r="T410" s="85" t="s">
        <v>776</v>
      </c>
      <c r="U410" s="76"/>
    </row>
    <row r="411" spans="1:22" ht="30" x14ac:dyDescent="0.25">
      <c r="A411" s="87">
        <v>321</v>
      </c>
      <c r="B411" s="79" t="s">
        <v>824</v>
      </c>
      <c r="C411" s="110" t="s">
        <v>825</v>
      </c>
      <c r="D411" s="83">
        <v>0</v>
      </c>
      <c r="E411" s="111">
        <v>5.22</v>
      </c>
      <c r="F411" s="83">
        <v>5.22</v>
      </c>
      <c r="G411" s="87">
        <f>F411*4.5*1000</f>
        <v>23490</v>
      </c>
      <c r="H411" s="87" t="s">
        <v>38</v>
      </c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88">
        <v>50720060440</v>
      </c>
      <c r="T411" s="76"/>
      <c r="U411" s="82" t="s">
        <v>836</v>
      </c>
    </row>
    <row r="412" spans="1:22" x14ac:dyDescent="0.25">
      <c r="A412" s="87">
        <v>322</v>
      </c>
      <c r="B412" s="79" t="s">
        <v>826</v>
      </c>
      <c r="C412" s="110" t="s">
        <v>827</v>
      </c>
      <c r="D412" s="83">
        <v>0</v>
      </c>
      <c r="E412" s="111">
        <v>1.18</v>
      </c>
      <c r="F412" s="83">
        <v>1.18</v>
      </c>
      <c r="G412" s="104">
        <v>7080</v>
      </c>
      <c r="H412" s="87" t="s">
        <v>38</v>
      </c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88">
        <v>50720040120001</v>
      </c>
      <c r="T412" s="76"/>
      <c r="U412" s="76"/>
    </row>
    <row r="413" spans="1:22" ht="30" x14ac:dyDescent="0.25">
      <c r="A413" s="87">
        <v>323</v>
      </c>
      <c r="B413" s="79" t="s">
        <v>828</v>
      </c>
      <c r="C413" s="110" t="s">
        <v>829</v>
      </c>
      <c r="D413" s="83">
        <v>0</v>
      </c>
      <c r="E413" s="111">
        <v>0.372</v>
      </c>
      <c r="F413" s="83">
        <v>0.372</v>
      </c>
      <c r="G413" s="87">
        <f>F413*4.5*1000</f>
        <v>1674</v>
      </c>
      <c r="H413" s="87" t="s">
        <v>38</v>
      </c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88">
        <v>50720040122</v>
      </c>
      <c r="T413" s="76"/>
      <c r="U413" s="82" t="s">
        <v>833</v>
      </c>
    </row>
    <row r="414" spans="1:22" ht="15.75" x14ac:dyDescent="0.25">
      <c r="A414" s="87"/>
      <c r="B414" s="363" t="s">
        <v>1105</v>
      </c>
      <c r="C414" s="75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329"/>
      <c r="T414" s="76"/>
      <c r="U414" s="76"/>
    </row>
    <row r="415" spans="1:22" x14ac:dyDescent="0.25">
      <c r="A415" s="87">
        <v>324</v>
      </c>
      <c r="B415" s="290" t="s">
        <v>936</v>
      </c>
      <c r="C415" s="82" t="s">
        <v>838</v>
      </c>
      <c r="D415" s="191">
        <v>0</v>
      </c>
      <c r="E415" s="108">
        <v>1.94</v>
      </c>
      <c r="F415" s="108">
        <v>1.94</v>
      </c>
      <c r="G415" s="87">
        <v>9700</v>
      </c>
      <c r="H415" s="87" t="s">
        <v>38</v>
      </c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288" t="s">
        <v>839</v>
      </c>
      <c r="T415" s="161"/>
      <c r="U415" s="289"/>
      <c r="V415" s="14"/>
    </row>
    <row r="416" spans="1:22" x14ac:dyDescent="0.25">
      <c r="A416" s="87">
        <v>325</v>
      </c>
      <c r="B416" s="290" t="s">
        <v>840</v>
      </c>
      <c r="C416" s="82" t="s">
        <v>841</v>
      </c>
      <c r="D416" s="191">
        <v>0</v>
      </c>
      <c r="E416" s="108">
        <v>3.28</v>
      </c>
      <c r="F416" s="108">
        <v>3.28</v>
      </c>
      <c r="G416" s="87">
        <v>26240</v>
      </c>
      <c r="H416" s="87" t="s">
        <v>38</v>
      </c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288" t="s">
        <v>842</v>
      </c>
      <c r="T416" s="104"/>
      <c r="U416" s="76"/>
      <c r="V416" s="89"/>
    </row>
    <row r="417" spans="1:22" x14ac:dyDescent="0.25">
      <c r="A417" s="87">
        <v>326</v>
      </c>
      <c r="B417" s="290" t="s">
        <v>843</v>
      </c>
      <c r="C417" s="82" t="s">
        <v>844</v>
      </c>
      <c r="D417" s="191">
        <v>0</v>
      </c>
      <c r="E417" s="191">
        <v>3.9</v>
      </c>
      <c r="F417" s="191">
        <v>3.9</v>
      </c>
      <c r="G417" s="87">
        <v>23400</v>
      </c>
      <c r="H417" s="87" t="s">
        <v>38</v>
      </c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288" t="s">
        <v>845</v>
      </c>
      <c r="T417" s="209"/>
      <c r="U417" s="85"/>
      <c r="V417" s="14"/>
    </row>
    <row r="418" spans="1:22" ht="15" customHeight="1" x14ac:dyDescent="0.25">
      <c r="A418" s="379">
        <v>327</v>
      </c>
      <c r="B418" s="461" t="s">
        <v>846</v>
      </c>
      <c r="C418" s="400" t="s">
        <v>847</v>
      </c>
      <c r="D418" s="191">
        <v>0</v>
      </c>
      <c r="E418" s="191">
        <v>3.57</v>
      </c>
      <c r="F418" s="191">
        <v>3.57</v>
      </c>
      <c r="G418" s="87">
        <f>F418*5*1000</f>
        <v>17849.999999999996</v>
      </c>
      <c r="H418" s="87" t="s">
        <v>38</v>
      </c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462" t="s">
        <v>848</v>
      </c>
      <c r="T418" s="457"/>
      <c r="U418" s="379"/>
      <c r="V418" s="14"/>
    </row>
    <row r="419" spans="1:22" x14ac:dyDescent="0.25">
      <c r="A419" s="379"/>
      <c r="B419" s="461"/>
      <c r="C419" s="400"/>
      <c r="D419" s="191">
        <v>3.57</v>
      </c>
      <c r="E419" s="191">
        <v>5.09</v>
      </c>
      <c r="F419" s="191">
        <f>E419-D419</f>
        <v>1.52</v>
      </c>
      <c r="G419" s="87">
        <f>F419*5*1000</f>
        <v>7600</v>
      </c>
      <c r="H419" s="87" t="s">
        <v>39</v>
      </c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462"/>
      <c r="T419" s="457"/>
      <c r="U419" s="379"/>
      <c r="V419" s="14"/>
    </row>
    <row r="420" spans="1:22" x14ac:dyDescent="0.25">
      <c r="A420" s="379"/>
      <c r="B420" s="461"/>
      <c r="C420" s="400"/>
      <c r="D420" s="108">
        <v>5.09</v>
      </c>
      <c r="E420" s="108">
        <v>6.18</v>
      </c>
      <c r="F420" s="108">
        <f>E420-D420</f>
        <v>1.0899999999999999</v>
      </c>
      <c r="G420" s="104">
        <f>F420*5*1000</f>
        <v>5449.9999999999991</v>
      </c>
      <c r="H420" s="104" t="s">
        <v>38</v>
      </c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462"/>
      <c r="T420" s="457"/>
      <c r="U420" s="379"/>
      <c r="V420" s="27"/>
    </row>
    <row r="421" spans="1:22" x14ac:dyDescent="0.25">
      <c r="A421" s="87">
        <v>328</v>
      </c>
      <c r="B421" s="290" t="s">
        <v>849</v>
      </c>
      <c r="C421" s="82" t="s">
        <v>850</v>
      </c>
      <c r="D421" s="191">
        <v>0</v>
      </c>
      <c r="E421" s="108">
        <v>3.23</v>
      </c>
      <c r="F421" s="108">
        <v>3.23</v>
      </c>
      <c r="G421" s="87">
        <v>16150</v>
      </c>
      <c r="H421" s="87" t="s">
        <v>38</v>
      </c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288" t="s">
        <v>851</v>
      </c>
      <c r="T421" s="80"/>
      <c r="U421" s="76"/>
      <c r="V421" s="89"/>
    </row>
    <row r="422" spans="1:22" x14ac:dyDescent="0.25">
      <c r="A422" s="87">
        <v>329</v>
      </c>
      <c r="B422" s="290" t="s">
        <v>852</v>
      </c>
      <c r="C422" s="110" t="s">
        <v>853</v>
      </c>
      <c r="D422" s="191">
        <v>0</v>
      </c>
      <c r="E422" s="191">
        <v>2.62</v>
      </c>
      <c r="F422" s="191">
        <v>2.62</v>
      </c>
      <c r="G422" s="87">
        <v>13100</v>
      </c>
      <c r="H422" s="87" t="s">
        <v>38</v>
      </c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288" t="s">
        <v>854</v>
      </c>
      <c r="T422" s="80"/>
      <c r="U422" s="291"/>
      <c r="V422" s="14"/>
    </row>
    <row r="423" spans="1:22" ht="30" x14ac:dyDescent="0.25">
      <c r="A423" s="87">
        <v>330</v>
      </c>
      <c r="B423" s="290" t="s">
        <v>855</v>
      </c>
      <c r="C423" s="82" t="s">
        <v>856</v>
      </c>
      <c r="D423" s="191">
        <v>0</v>
      </c>
      <c r="E423" s="108">
        <v>1.78</v>
      </c>
      <c r="F423" s="108">
        <v>1.78</v>
      </c>
      <c r="G423" s="87">
        <v>10680</v>
      </c>
      <c r="H423" s="87" t="s">
        <v>38</v>
      </c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288" t="s">
        <v>857</v>
      </c>
      <c r="T423" s="79"/>
      <c r="U423" s="148" t="s">
        <v>938</v>
      </c>
      <c r="V423" s="27"/>
    </row>
    <row r="424" spans="1:22" x14ac:dyDescent="0.25">
      <c r="A424" s="87">
        <v>331</v>
      </c>
      <c r="B424" s="290" t="s">
        <v>858</v>
      </c>
      <c r="C424" s="82" t="s">
        <v>859</v>
      </c>
      <c r="D424" s="191">
        <v>0</v>
      </c>
      <c r="E424" s="191">
        <v>2.9</v>
      </c>
      <c r="F424" s="191">
        <v>2.9</v>
      </c>
      <c r="G424" s="87">
        <v>17400</v>
      </c>
      <c r="H424" s="87" t="s">
        <v>38</v>
      </c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288" t="s">
        <v>860</v>
      </c>
      <c r="T424" s="80"/>
      <c r="U424" s="76"/>
      <c r="V424" s="14"/>
    </row>
    <row r="425" spans="1:22" x14ac:dyDescent="0.25">
      <c r="A425" s="87">
        <v>332</v>
      </c>
      <c r="B425" s="290" t="s">
        <v>861</v>
      </c>
      <c r="C425" s="82" t="s">
        <v>862</v>
      </c>
      <c r="D425" s="191">
        <v>0</v>
      </c>
      <c r="E425" s="191">
        <v>4.01</v>
      </c>
      <c r="F425" s="191">
        <v>4.01</v>
      </c>
      <c r="G425" s="87">
        <v>18045</v>
      </c>
      <c r="H425" s="87" t="s">
        <v>38</v>
      </c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288" t="s">
        <v>863</v>
      </c>
      <c r="T425" s="80"/>
      <c r="U425" s="149"/>
      <c r="V425" s="14"/>
    </row>
    <row r="426" spans="1:22" x14ac:dyDescent="0.25">
      <c r="A426" s="87">
        <v>333</v>
      </c>
      <c r="B426" s="290" t="s">
        <v>864</v>
      </c>
      <c r="C426" s="110" t="s">
        <v>865</v>
      </c>
      <c r="D426" s="108">
        <v>0</v>
      </c>
      <c r="E426" s="108">
        <v>3.37</v>
      </c>
      <c r="F426" s="108">
        <v>3.37</v>
      </c>
      <c r="G426" s="104">
        <v>23590</v>
      </c>
      <c r="H426" s="104" t="s">
        <v>38</v>
      </c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288" t="s">
        <v>866</v>
      </c>
      <c r="T426" s="80"/>
      <c r="U426" s="211"/>
      <c r="V426" s="90"/>
    </row>
    <row r="427" spans="1:22" x14ac:dyDescent="0.25">
      <c r="A427" s="87">
        <v>334</v>
      </c>
      <c r="B427" s="290" t="s">
        <v>867</v>
      </c>
      <c r="C427" s="110" t="s">
        <v>868</v>
      </c>
      <c r="D427" s="108">
        <v>0</v>
      </c>
      <c r="E427" s="108">
        <v>1.32</v>
      </c>
      <c r="F427" s="108">
        <v>1.32</v>
      </c>
      <c r="G427" s="104">
        <v>6204</v>
      </c>
      <c r="H427" s="104" t="s">
        <v>38</v>
      </c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288" t="s">
        <v>869</v>
      </c>
      <c r="T427" s="80"/>
      <c r="U427" s="76"/>
      <c r="V427" s="89"/>
    </row>
    <row r="428" spans="1:22" ht="30" x14ac:dyDescent="0.25">
      <c r="A428" s="87">
        <v>335</v>
      </c>
      <c r="B428" s="290" t="s">
        <v>870</v>
      </c>
      <c r="C428" s="110" t="s">
        <v>871</v>
      </c>
      <c r="D428" s="108">
        <v>0</v>
      </c>
      <c r="E428" s="108">
        <v>6.37</v>
      </c>
      <c r="F428" s="108">
        <v>6.37</v>
      </c>
      <c r="G428" s="104">
        <v>31850</v>
      </c>
      <c r="H428" s="104" t="s">
        <v>38</v>
      </c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292" t="s">
        <v>872</v>
      </c>
      <c r="T428" s="80"/>
      <c r="U428" s="148" t="s">
        <v>939</v>
      </c>
      <c r="V428" s="89"/>
    </row>
    <row r="429" spans="1:22" x14ac:dyDescent="0.25">
      <c r="A429" s="87">
        <v>336</v>
      </c>
      <c r="B429" s="290" t="s">
        <v>873</v>
      </c>
      <c r="C429" s="110" t="s">
        <v>874</v>
      </c>
      <c r="D429" s="108">
        <v>0</v>
      </c>
      <c r="E429" s="108">
        <v>2.4700000000000002</v>
      </c>
      <c r="F429" s="108">
        <v>2.4700000000000002</v>
      </c>
      <c r="G429" s="104">
        <v>12350</v>
      </c>
      <c r="H429" s="104" t="s">
        <v>38</v>
      </c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288" t="s">
        <v>875</v>
      </c>
      <c r="T429" s="161"/>
      <c r="U429" s="76"/>
      <c r="V429" s="14"/>
    </row>
    <row r="430" spans="1:22" ht="15" customHeight="1" x14ac:dyDescent="0.25">
      <c r="A430" s="379">
        <v>337</v>
      </c>
      <c r="B430" s="466" t="s">
        <v>876</v>
      </c>
      <c r="C430" s="400" t="s">
        <v>877</v>
      </c>
      <c r="D430" s="108">
        <v>0</v>
      </c>
      <c r="E430" s="108">
        <v>0.15</v>
      </c>
      <c r="F430" s="108">
        <v>0.15</v>
      </c>
      <c r="G430" s="104">
        <v>612</v>
      </c>
      <c r="H430" s="104" t="s">
        <v>38</v>
      </c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379">
        <v>50840060095</v>
      </c>
      <c r="T430" s="457"/>
      <c r="U430" s="407" t="s">
        <v>939</v>
      </c>
      <c r="V430" s="89"/>
    </row>
    <row r="431" spans="1:22" ht="30" x14ac:dyDescent="0.25">
      <c r="A431" s="379"/>
      <c r="B431" s="466"/>
      <c r="C431" s="400"/>
      <c r="D431" s="108">
        <v>0.15</v>
      </c>
      <c r="E431" s="108">
        <v>0.52</v>
      </c>
      <c r="F431" s="108">
        <f>E431-D431</f>
        <v>0.37</v>
      </c>
      <c r="G431" s="104">
        <v>1508</v>
      </c>
      <c r="H431" s="145" t="s">
        <v>677</v>
      </c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379"/>
      <c r="T431" s="457"/>
      <c r="U431" s="407"/>
      <c r="V431" s="27"/>
    </row>
    <row r="432" spans="1:22" x14ac:dyDescent="0.25">
      <c r="A432" s="87">
        <v>338</v>
      </c>
      <c r="B432" s="290" t="s">
        <v>878</v>
      </c>
      <c r="C432" s="110" t="s">
        <v>879</v>
      </c>
      <c r="D432" s="108">
        <v>0</v>
      </c>
      <c r="E432" s="108">
        <v>0.74</v>
      </c>
      <c r="F432" s="108">
        <v>0.74</v>
      </c>
      <c r="G432" s="104">
        <v>4440</v>
      </c>
      <c r="H432" s="104" t="s">
        <v>38</v>
      </c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288" t="s">
        <v>880</v>
      </c>
      <c r="T432" s="161"/>
      <c r="U432" s="85"/>
      <c r="V432" s="14"/>
    </row>
    <row r="433" spans="1:22" x14ac:dyDescent="0.25">
      <c r="A433" s="87">
        <v>339</v>
      </c>
      <c r="B433" s="290" t="s">
        <v>937</v>
      </c>
      <c r="C433" s="110" t="s">
        <v>881</v>
      </c>
      <c r="D433" s="108">
        <v>0</v>
      </c>
      <c r="E433" s="108">
        <v>2.68</v>
      </c>
      <c r="F433" s="108">
        <v>2.68</v>
      </c>
      <c r="G433" s="104">
        <v>18760</v>
      </c>
      <c r="H433" s="104" t="s">
        <v>38</v>
      </c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288" t="s">
        <v>882</v>
      </c>
      <c r="T433" s="80"/>
      <c r="U433" s="211"/>
      <c r="V433" s="14"/>
    </row>
    <row r="434" spans="1:22" x14ac:dyDescent="0.25">
      <c r="A434" s="87">
        <v>340</v>
      </c>
      <c r="B434" s="290" t="s">
        <v>883</v>
      </c>
      <c r="C434" s="110" t="s">
        <v>884</v>
      </c>
      <c r="D434" s="108">
        <v>0</v>
      </c>
      <c r="E434" s="108">
        <v>2.4500000000000002</v>
      </c>
      <c r="F434" s="108">
        <v>2.4500000000000002</v>
      </c>
      <c r="G434" s="104">
        <v>14700</v>
      </c>
      <c r="H434" s="104" t="s">
        <v>38</v>
      </c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288" t="s">
        <v>885</v>
      </c>
      <c r="T434" s="80"/>
      <c r="U434" s="211"/>
      <c r="V434" s="14"/>
    </row>
    <row r="435" spans="1:22" ht="30" x14ac:dyDescent="0.25">
      <c r="A435" s="87">
        <v>341</v>
      </c>
      <c r="B435" s="290" t="s">
        <v>886</v>
      </c>
      <c r="C435" s="110" t="s">
        <v>887</v>
      </c>
      <c r="D435" s="108">
        <v>0</v>
      </c>
      <c r="E435" s="108">
        <v>2.0499999999999998</v>
      </c>
      <c r="F435" s="108">
        <v>2.0499999999999998</v>
      </c>
      <c r="G435" s="104">
        <v>9225</v>
      </c>
      <c r="H435" s="104" t="s">
        <v>38</v>
      </c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292" t="s">
        <v>888</v>
      </c>
      <c r="T435" s="293"/>
      <c r="U435" s="76"/>
      <c r="V435" s="89"/>
    </row>
    <row r="436" spans="1:22" ht="30" x14ac:dyDescent="0.25">
      <c r="A436" s="87">
        <v>342</v>
      </c>
      <c r="B436" s="290" t="s">
        <v>889</v>
      </c>
      <c r="C436" s="79" t="s">
        <v>890</v>
      </c>
      <c r="D436" s="140">
        <v>0</v>
      </c>
      <c r="E436" s="140">
        <v>0.64900000000000002</v>
      </c>
      <c r="F436" s="140">
        <v>0.64900000000000002</v>
      </c>
      <c r="G436" s="104">
        <v>4543</v>
      </c>
      <c r="H436" s="104" t="s">
        <v>71</v>
      </c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7">
        <v>50840080355</v>
      </c>
      <c r="T436" s="80" t="s">
        <v>837</v>
      </c>
      <c r="U436" s="82" t="s">
        <v>940</v>
      </c>
      <c r="V436" s="14"/>
    </row>
    <row r="437" spans="1:22" ht="30" x14ac:dyDescent="0.25">
      <c r="A437" s="87">
        <v>343</v>
      </c>
      <c r="B437" s="290" t="s">
        <v>891</v>
      </c>
      <c r="C437" s="79" t="s">
        <v>892</v>
      </c>
      <c r="D437" s="140">
        <v>0</v>
      </c>
      <c r="E437" s="140">
        <v>0.26500000000000001</v>
      </c>
      <c r="F437" s="140">
        <v>0.26500000000000001</v>
      </c>
      <c r="G437" s="104">
        <v>1590</v>
      </c>
      <c r="H437" s="104" t="s">
        <v>71</v>
      </c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7">
        <v>50840080420</v>
      </c>
      <c r="T437" s="85" t="s">
        <v>837</v>
      </c>
      <c r="U437" s="82" t="s">
        <v>939</v>
      </c>
      <c r="V437" s="14"/>
    </row>
    <row r="438" spans="1:22" ht="30" x14ac:dyDescent="0.25">
      <c r="A438" s="87">
        <v>344</v>
      </c>
      <c r="B438" s="290" t="s">
        <v>893</v>
      </c>
      <c r="C438" s="79" t="s">
        <v>499</v>
      </c>
      <c r="D438" s="140">
        <v>0</v>
      </c>
      <c r="E438" s="140">
        <v>0.216</v>
      </c>
      <c r="F438" s="140">
        <v>0.216</v>
      </c>
      <c r="G438" s="104">
        <v>1296</v>
      </c>
      <c r="H438" s="104" t="s">
        <v>71</v>
      </c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7">
        <v>50840080419</v>
      </c>
      <c r="T438" s="85" t="s">
        <v>837</v>
      </c>
      <c r="U438" s="82" t="s">
        <v>941</v>
      </c>
      <c r="V438" s="14"/>
    </row>
    <row r="439" spans="1:22" ht="30" x14ac:dyDescent="0.25">
      <c r="A439" s="87">
        <v>345</v>
      </c>
      <c r="B439" s="290" t="s">
        <v>894</v>
      </c>
      <c r="C439" s="79" t="s">
        <v>372</v>
      </c>
      <c r="D439" s="140">
        <v>0</v>
      </c>
      <c r="E439" s="140">
        <v>0.51200000000000001</v>
      </c>
      <c r="F439" s="140">
        <v>0.51200000000000001</v>
      </c>
      <c r="G439" s="104">
        <v>4096</v>
      </c>
      <c r="H439" s="104" t="s">
        <v>71</v>
      </c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7">
        <v>50840080428</v>
      </c>
      <c r="T439" s="85" t="s">
        <v>837</v>
      </c>
      <c r="U439" s="82" t="s">
        <v>941</v>
      </c>
      <c r="V439" s="14"/>
    </row>
    <row r="440" spans="1:22" x14ac:dyDescent="0.25">
      <c r="A440" s="87">
        <v>346</v>
      </c>
      <c r="B440" s="290" t="s">
        <v>895</v>
      </c>
      <c r="C440" s="79" t="s">
        <v>896</v>
      </c>
      <c r="D440" s="140">
        <v>0</v>
      </c>
      <c r="E440" s="140">
        <v>8.7999999999999995E-2</v>
      </c>
      <c r="F440" s="140">
        <v>8.7999999999999995E-2</v>
      </c>
      <c r="G440" s="104">
        <v>352</v>
      </c>
      <c r="H440" s="104" t="s">
        <v>38</v>
      </c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288" t="s">
        <v>897</v>
      </c>
      <c r="T440" s="85" t="s">
        <v>898</v>
      </c>
      <c r="U440" s="76"/>
      <c r="V440" s="89"/>
    </row>
    <row r="441" spans="1:22" ht="30" x14ac:dyDescent="0.25">
      <c r="A441" s="87">
        <v>347</v>
      </c>
      <c r="B441" s="290" t="s">
        <v>899</v>
      </c>
      <c r="C441" s="79" t="s">
        <v>900</v>
      </c>
      <c r="D441" s="140">
        <v>0</v>
      </c>
      <c r="E441" s="140">
        <v>0.313</v>
      </c>
      <c r="F441" s="140">
        <v>0.313</v>
      </c>
      <c r="G441" s="104">
        <v>2191</v>
      </c>
      <c r="H441" s="104" t="s">
        <v>38</v>
      </c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7">
        <v>50840040266</v>
      </c>
      <c r="T441" s="85" t="s">
        <v>901</v>
      </c>
      <c r="U441" s="148" t="s">
        <v>941</v>
      </c>
      <c r="V441" s="14"/>
    </row>
    <row r="442" spans="1:22" x14ac:dyDescent="0.25">
      <c r="A442" s="87">
        <v>348</v>
      </c>
      <c r="B442" s="290" t="s">
        <v>902</v>
      </c>
      <c r="C442" s="79" t="s">
        <v>903</v>
      </c>
      <c r="D442" s="140">
        <v>0</v>
      </c>
      <c r="E442" s="140">
        <v>0.39</v>
      </c>
      <c r="F442" s="140">
        <v>0.39</v>
      </c>
      <c r="G442" s="104">
        <v>2340</v>
      </c>
      <c r="H442" s="104" t="s">
        <v>38</v>
      </c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288" t="s">
        <v>904</v>
      </c>
      <c r="T442" s="85" t="s">
        <v>901</v>
      </c>
      <c r="U442" s="76"/>
      <c r="V442" s="14"/>
    </row>
    <row r="443" spans="1:22" x14ac:dyDescent="0.25">
      <c r="A443" s="87">
        <v>349</v>
      </c>
      <c r="B443" s="290" t="s">
        <v>905</v>
      </c>
      <c r="C443" s="79" t="s">
        <v>906</v>
      </c>
      <c r="D443" s="140">
        <v>0</v>
      </c>
      <c r="E443" s="140">
        <v>0.42399999999999999</v>
      </c>
      <c r="F443" s="140">
        <v>0.42399999999999999</v>
      </c>
      <c r="G443" s="104">
        <v>2544</v>
      </c>
      <c r="H443" s="104" t="s">
        <v>38</v>
      </c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288" t="s">
        <v>907</v>
      </c>
      <c r="T443" s="85" t="s">
        <v>901</v>
      </c>
      <c r="U443" s="76"/>
      <c r="V443" s="14"/>
    </row>
    <row r="444" spans="1:22" x14ac:dyDescent="0.25">
      <c r="A444" s="87">
        <v>350</v>
      </c>
      <c r="B444" s="290" t="s">
        <v>908</v>
      </c>
      <c r="C444" s="110" t="s">
        <v>909</v>
      </c>
      <c r="D444" s="140">
        <v>0</v>
      </c>
      <c r="E444" s="140">
        <v>0.20200000000000001</v>
      </c>
      <c r="F444" s="140">
        <v>0.20200000000000001</v>
      </c>
      <c r="G444" s="104">
        <v>1212</v>
      </c>
      <c r="H444" s="104" t="s">
        <v>71</v>
      </c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288" t="s">
        <v>910</v>
      </c>
      <c r="T444" s="85" t="s">
        <v>911</v>
      </c>
      <c r="U444" s="76"/>
      <c r="V444" s="89"/>
    </row>
    <row r="445" spans="1:22" x14ac:dyDescent="0.25">
      <c r="A445" s="379">
        <v>351</v>
      </c>
      <c r="B445" s="466" t="s">
        <v>912</v>
      </c>
      <c r="C445" s="403" t="s">
        <v>509</v>
      </c>
      <c r="D445" s="140">
        <v>0</v>
      </c>
      <c r="E445" s="140">
        <v>0.22</v>
      </c>
      <c r="F445" s="140">
        <v>0.22</v>
      </c>
      <c r="G445" s="104">
        <v>1320</v>
      </c>
      <c r="H445" s="104" t="s">
        <v>71</v>
      </c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462" t="s">
        <v>913</v>
      </c>
      <c r="T445" s="396" t="s">
        <v>911</v>
      </c>
      <c r="U445" s="405"/>
      <c r="V445" s="89"/>
    </row>
    <row r="446" spans="1:22" x14ac:dyDescent="0.25">
      <c r="A446" s="379"/>
      <c r="B446" s="466"/>
      <c r="C446" s="403"/>
      <c r="D446" s="140">
        <v>0.22</v>
      </c>
      <c r="E446" s="140">
        <v>0.55000000000000004</v>
      </c>
      <c r="F446" s="140">
        <v>0.33</v>
      </c>
      <c r="G446" s="104">
        <v>1980</v>
      </c>
      <c r="H446" s="104" t="s">
        <v>38</v>
      </c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462"/>
      <c r="T446" s="396"/>
      <c r="U446" s="405"/>
      <c r="V446" s="89"/>
    </row>
    <row r="447" spans="1:22" ht="30" x14ac:dyDescent="0.25">
      <c r="A447" s="87">
        <v>352</v>
      </c>
      <c r="B447" s="290" t="s">
        <v>914</v>
      </c>
      <c r="C447" s="79" t="s">
        <v>68</v>
      </c>
      <c r="D447" s="140">
        <v>0</v>
      </c>
      <c r="E447" s="140">
        <v>0.215</v>
      </c>
      <c r="F447" s="140">
        <v>0.215</v>
      </c>
      <c r="G447" s="104">
        <v>1194</v>
      </c>
      <c r="H447" s="104" t="s">
        <v>38</v>
      </c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87">
        <v>50840040360</v>
      </c>
      <c r="T447" s="85" t="s">
        <v>911</v>
      </c>
      <c r="U447" s="148" t="s">
        <v>941</v>
      </c>
      <c r="V447" s="89"/>
    </row>
    <row r="448" spans="1:22" ht="30" x14ac:dyDescent="0.25">
      <c r="A448" s="87">
        <v>353</v>
      </c>
      <c r="B448" s="290" t="s">
        <v>915</v>
      </c>
      <c r="C448" s="79" t="s">
        <v>67</v>
      </c>
      <c r="D448" s="140">
        <v>0</v>
      </c>
      <c r="E448" s="140">
        <v>0.27700000000000002</v>
      </c>
      <c r="F448" s="140">
        <v>0.27700000000000002</v>
      </c>
      <c r="G448" s="104">
        <v>1939</v>
      </c>
      <c r="H448" s="104" t="s">
        <v>38</v>
      </c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87">
        <v>50840040324</v>
      </c>
      <c r="T448" s="85" t="s">
        <v>911</v>
      </c>
      <c r="U448" s="148" t="s">
        <v>940</v>
      </c>
      <c r="V448" s="32"/>
    </row>
    <row r="449" spans="1:26" x14ac:dyDescent="0.25">
      <c r="A449" s="87">
        <v>354</v>
      </c>
      <c r="B449" s="352" t="s">
        <v>916</v>
      </c>
      <c r="C449" s="110" t="s">
        <v>917</v>
      </c>
      <c r="D449" s="108">
        <v>0</v>
      </c>
      <c r="E449" s="108">
        <v>1.04</v>
      </c>
      <c r="F449" s="108">
        <v>1.04</v>
      </c>
      <c r="G449" s="104">
        <v>4160</v>
      </c>
      <c r="H449" s="104" t="s">
        <v>38</v>
      </c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288" t="s">
        <v>918</v>
      </c>
      <c r="T449" s="293"/>
      <c r="U449" s="76"/>
      <c r="V449" s="89"/>
    </row>
    <row r="450" spans="1:26" x14ac:dyDescent="0.25">
      <c r="A450" s="87">
        <v>355</v>
      </c>
      <c r="B450" s="352" t="s">
        <v>919</v>
      </c>
      <c r="C450" s="110" t="s">
        <v>920</v>
      </c>
      <c r="D450" s="108">
        <v>0</v>
      </c>
      <c r="E450" s="108">
        <v>2.66</v>
      </c>
      <c r="F450" s="108">
        <v>2.66</v>
      </c>
      <c r="G450" s="104">
        <v>10640</v>
      </c>
      <c r="H450" s="104" t="s">
        <v>38</v>
      </c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288" t="s">
        <v>921</v>
      </c>
      <c r="T450" s="293"/>
      <c r="U450" s="211"/>
      <c r="V450" s="26"/>
    </row>
    <row r="451" spans="1:26" x14ac:dyDescent="0.25">
      <c r="A451" s="87">
        <v>356</v>
      </c>
      <c r="B451" s="352" t="s">
        <v>922</v>
      </c>
      <c r="C451" s="110" t="s">
        <v>923</v>
      </c>
      <c r="D451" s="108">
        <v>0</v>
      </c>
      <c r="E451" s="108">
        <v>2.02</v>
      </c>
      <c r="F451" s="108">
        <v>2.02</v>
      </c>
      <c r="G451" s="104">
        <v>606</v>
      </c>
      <c r="H451" s="104" t="s">
        <v>38</v>
      </c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288" t="s">
        <v>924</v>
      </c>
      <c r="T451" s="293"/>
      <c r="U451" s="211"/>
      <c r="V451" s="32"/>
    </row>
    <row r="452" spans="1:26" x14ac:dyDescent="0.25">
      <c r="A452" s="379">
        <v>357</v>
      </c>
      <c r="B452" s="461" t="s">
        <v>925</v>
      </c>
      <c r="C452" s="400" t="s">
        <v>926</v>
      </c>
      <c r="D452" s="108">
        <v>0</v>
      </c>
      <c r="E452" s="108">
        <v>1.34</v>
      </c>
      <c r="F452" s="108">
        <v>1.34</v>
      </c>
      <c r="G452" s="104">
        <v>5092</v>
      </c>
      <c r="H452" s="104" t="s">
        <v>38</v>
      </c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462" t="s">
        <v>927</v>
      </c>
      <c r="T452" s="465"/>
      <c r="U452" s="405"/>
      <c r="V452" s="89"/>
    </row>
    <row r="453" spans="1:26" x14ac:dyDescent="0.25">
      <c r="A453" s="379"/>
      <c r="B453" s="461"/>
      <c r="C453" s="400"/>
      <c r="D453" s="108">
        <v>1.34</v>
      </c>
      <c r="E453" s="108">
        <v>1.47</v>
      </c>
      <c r="F453" s="108">
        <v>0.13</v>
      </c>
      <c r="G453" s="104">
        <v>494</v>
      </c>
      <c r="H453" s="104" t="s">
        <v>39</v>
      </c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462"/>
      <c r="T453" s="465"/>
      <c r="U453" s="405"/>
      <c r="V453" s="89"/>
    </row>
    <row r="454" spans="1:26" x14ac:dyDescent="0.25">
      <c r="A454" s="87">
        <v>358</v>
      </c>
      <c r="B454" s="352" t="s">
        <v>928</v>
      </c>
      <c r="C454" s="110" t="s">
        <v>929</v>
      </c>
      <c r="D454" s="108">
        <v>0</v>
      </c>
      <c r="E454" s="108">
        <v>1.47</v>
      </c>
      <c r="F454" s="108">
        <v>1.47</v>
      </c>
      <c r="G454" s="104">
        <v>5586</v>
      </c>
      <c r="H454" s="104" t="s">
        <v>38</v>
      </c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288" t="s">
        <v>930</v>
      </c>
      <c r="T454" s="161"/>
      <c r="U454" s="208"/>
      <c r="V454" s="32"/>
    </row>
    <row r="455" spans="1:26" ht="30" x14ac:dyDescent="0.25">
      <c r="A455" s="87">
        <v>359</v>
      </c>
      <c r="B455" s="352" t="s">
        <v>931</v>
      </c>
      <c r="C455" s="110" t="s">
        <v>932</v>
      </c>
      <c r="D455" s="108">
        <v>0</v>
      </c>
      <c r="E455" s="108">
        <v>1.59</v>
      </c>
      <c r="F455" s="108">
        <v>1.59</v>
      </c>
      <c r="G455" s="104">
        <v>7155</v>
      </c>
      <c r="H455" s="104" t="s">
        <v>38</v>
      </c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288" t="s">
        <v>933</v>
      </c>
      <c r="T455" s="294"/>
      <c r="U455" s="76"/>
      <c r="V455" s="89"/>
    </row>
    <row r="456" spans="1:26" ht="30" x14ac:dyDescent="0.25">
      <c r="A456" s="87">
        <v>360</v>
      </c>
      <c r="B456" s="290" t="s">
        <v>934</v>
      </c>
      <c r="C456" s="79" t="s">
        <v>935</v>
      </c>
      <c r="D456" s="140">
        <v>0</v>
      </c>
      <c r="E456" s="140">
        <v>8.5000000000000006E-2</v>
      </c>
      <c r="F456" s="140">
        <v>8.5000000000000006E-2</v>
      </c>
      <c r="G456" s="104">
        <v>425</v>
      </c>
      <c r="H456" s="104" t="s">
        <v>38</v>
      </c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87">
        <v>50840080421</v>
      </c>
      <c r="T456" s="80" t="s">
        <v>837</v>
      </c>
      <c r="U456" s="82" t="s">
        <v>938</v>
      </c>
      <c r="V456" s="14"/>
    </row>
    <row r="457" spans="1:26" ht="31.5" x14ac:dyDescent="0.25">
      <c r="A457" s="87"/>
      <c r="B457" s="366" t="s">
        <v>1106</v>
      </c>
      <c r="C457" s="75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01"/>
      <c r="T457" s="101"/>
      <c r="U457" s="141"/>
    </row>
    <row r="458" spans="1:26" ht="15.75" customHeight="1" x14ac:dyDescent="0.25">
      <c r="A458" s="379">
        <v>361</v>
      </c>
      <c r="B458" s="396" t="s">
        <v>943</v>
      </c>
      <c r="C458" s="407" t="s">
        <v>944</v>
      </c>
      <c r="D458" s="254">
        <v>0</v>
      </c>
      <c r="E458" s="112">
        <v>5</v>
      </c>
      <c r="F458" s="112">
        <v>5</v>
      </c>
      <c r="G458" s="60">
        <v>22500</v>
      </c>
      <c r="H458" s="60" t="s">
        <v>38</v>
      </c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472" t="s">
        <v>1028</v>
      </c>
      <c r="T458" s="469"/>
      <c r="U458" s="444" t="s">
        <v>938</v>
      </c>
      <c r="V458" s="463"/>
      <c r="W458" s="463"/>
      <c r="X458" s="463"/>
      <c r="Y458" s="91"/>
      <c r="Z458" s="91"/>
    </row>
    <row r="459" spans="1:26" ht="36.75" customHeight="1" x14ac:dyDescent="0.25">
      <c r="A459" s="379"/>
      <c r="B459" s="396"/>
      <c r="C459" s="407"/>
      <c r="D459" s="97">
        <v>5</v>
      </c>
      <c r="E459" s="65">
        <v>6.25</v>
      </c>
      <c r="F459" s="65">
        <v>1.25</v>
      </c>
      <c r="G459" s="60">
        <v>5625</v>
      </c>
      <c r="H459" s="61" t="s">
        <v>39</v>
      </c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472"/>
      <c r="T459" s="469"/>
      <c r="U459" s="444"/>
      <c r="V459" s="463"/>
      <c r="W459" s="463"/>
      <c r="X459" s="463"/>
      <c r="Y459" s="91"/>
      <c r="Z459" s="91"/>
    </row>
    <row r="460" spans="1:26" ht="30" x14ac:dyDescent="0.25">
      <c r="A460" s="87">
        <v>362</v>
      </c>
      <c r="B460" s="75" t="s">
        <v>945</v>
      </c>
      <c r="C460" s="82" t="s">
        <v>946</v>
      </c>
      <c r="D460" s="97">
        <v>0</v>
      </c>
      <c r="E460" s="65">
        <v>5.585</v>
      </c>
      <c r="F460" s="65">
        <v>5.59</v>
      </c>
      <c r="G460" s="60">
        <v>25155</v>
      </c>
      <c r="H460" s="68" t="s">
        <v>38</v>
      </c>
      <c r="I460" s="69"/>
      <c r="J460" s="69"/>
      <c r="K460" s="295"/>
      <c r="L460" s="69"/>
      <c r="M460" s="69"/>
      <c r="N460" s="69"/>
      <c r="O460" s="69"/>
      <c r="P460" s="69"/>
      <c r="Q460" s="69"/>
      <c r="R460" s="69"/>
      <c r="S460" s="251" t="s">
        <v>947</v>
      </c>
      <c r="T460" s="96"/>
      <c r="U460" s="72" t="s">
        <v>938</v>
      </c>
      <c r="V460" s="464"/>
      <c r="W460" s="464"/>
      <c r="X460" s="464"/>
      <c r="Y460" s="464"/>
      <c r="Z460" s="464"/>
    </row>
    <row r="461" spans="1:26" x14ac:dyDescent="0.25">
      <c r="A461" s="87">
        <v>363</v>
      </c>
      <c r="B461" s="75" t="s">
        <v>948</v>
      </c>
      <c r="C461" s="82" t="s">
        <v>949</v>
      </c>
      <c r="D461" s="97">
        <v>0</v>
      </c>
      <c r="E461" s="65">
        <v>3.92</v>
      </c>
      <c r="F461" s="65">
        <v>3.92</v>
      </c>
      <c r="G461" s="60">
        <v>17640</v>
      </c>
      <c r="H461" s="68" t="s">
        <v>38</v>
      </c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98">
        <v>50880080265001</v>
      </c>
      <c r="T461" s="96"/>
      <c r="U461" s="69"/>
      <c r="V461" s="92"/>
      <c r="W461" s="91"/>
      <c r="X461" s="91"/>
      <c r="Y461" s="91"/>
      <c r="Z461" s="91"/>
    </row>
    <row r="462" spans="1:26" x14ac:dyDescent="0.25">
      <c r="A462" s="379">
        <v>364</v>
      </c>
      <c r="B462" s="396" t="s">
        <v>950</v>
      </c>
      <c r="C462" s="407" t="s">
        <v>951</v>
      </c>
      <c r="D462" s="97">
        <v>0</v>
      </c>
      <c r="E462" s="65">
        <v>1.08</v>
      </c>
      <c r="F462" s="65">
        <v>1.08</v>
      </c>
      <c r="G462" s="60">
        <v>4860</v>
      </c>
      <c r="H462" s="61" t="s">
        <v>38</v>
      </c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468">
        <v>50880040406001</v>
      </c>
      <c r="T462" s="470"/>
      <c r="U462" s="471"/>
      <c r="V462" s="93"/>
      <c r="W462" s="93"/>
      <c r="X462" s="93"/>
      <c r="Y462" s="93"/>
      <c r="Z462" s="93"/>
    </row>
    <row r="463" spans="1:26" x14ac:dyDescent="0.25">
      <c r="A463" s="379"/>
      <c r="B463" s="396"/>
      <c r="C463" s="407"/>
      <c r="D463" s="97">
        <v>1.08</v>
      </c>
      <c r="E463" s="65">
        <v>1.41</v>
      </c>
      <c r="F463" s="65">
        <v>0.33</v>
      </c>
      <c r="G463" s="60">
        <v>1485</v>
      </c>
      <c r="H463" s="61" t="s">
        <v>71</v>
      </c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468"/>
      <c r="T463" s="470"/>
      <c r="U463" s="471"/>
      <c r="V463" s="93"/>
      <c r="W463" s="93"/>
      <c r="X463" s="93"/>
      <c r="Y463" s="93"/>
      <c r="Z463" s="93"/>
    </row>
    <row r="464" spans="1:26" x14ac:dyDescent="0.25">
      <c r="A464" s="379"/>
      <c r="B464" s="396"/>
      <c r="C464" s="407"/>
      <c r="D464" s="97">
        <v>1.41</v>
      </c>
      <c r="E464" s="65">
        <v>2.16</v>
      </c>
      <c r="F464" s="65">
        <v>0.75</v>
      </c>
      <c r="G464" s="96">
        <v>3375</v>
      </c>
      <c r="H464" s="61" t="s">
        <v>38</v>
      </c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468"/>
      <c r="T464" s="470"/>
      <c r="U464" s="471"/>
      <c r="V464" s="93"/>
      <c r="W464" s="93"/>
      <c r="X464" s="93"/>
      <c r="Y464" s="93"/>
      <c r="Z464" s="93"/>
    </row>
    <row r="465" spans="1:26" ht="30" x14ac:dyDescent="0.25">
      <c r="A465" s="87">
        <v>365</v>
      </c>
      <c r="B465" s="75" t="s">
        <v>952</v>
      </c>
      <c r="C465" s="82" t="s">
        <v>953</v>
      </c>
      <c r="D465" s="97">
        <v>0</v>
      </c>
      <c r="E465" s="97">
        <v>2.97</v>
      </c>
      <c r="F465" s="97">
        <v>2.97</v>
      </c>
      <c r="G465" s="96">
        <v>13365</v>
      </c>
      <c r="H465" s="68" t="s">
        <v>38</v>
      </c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96">
        <v>50880030065</v>
      </c>
      <c r="T465" s="96"/>
      <c r="U465" s="72" t="s">
        <v>939</v>
      </c>
      <c r="V465" s="94"/>
      <c r="W465" s="91"/>
      <c r="X465" s="91"/>
      <c r="Y465" s="91"/>
      <c r="Z465" s="91"/>
    </row>
    <row r="466" spans="1:26" ht="30" x14ac:dyDescent="0.25">
      <c r="A466" s="87">
        <v>366</v>
      </c>
      <c r="B466" s="75" t="s">
        <v>954</v>
      </c>
      <c r="C466" s="82" t="s">
        <v>955</v>
      </c>
      <c r="D466" s="97">
        <v>0</v>
      </c>
      <c r="E466" s="97">
        <v>1.1970000000000001</v>
      </c>
      <c r="F466" s="97">
        <v>1.2</v>
      </c>
      <c r="G466" s="96">
        <v>5400</v>
      </c>
      <c r="H466" s="68" t="s">
        <v>38</v>
      </c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98">
        <v>50880010164</v>
      </c>
      <c r="T466" s="96" t="s">
        <v>956</v>
      </c>
      <c r="U466" s="72" t="s">
        <v>939</v>
      </c>
      <c r="V466" s="92"/>
      <c r="W466" s="91"/>
      <c r="X466" s="91"/>
      <c r="Y466" s="91"/>
      <c r="Z466" s="91"/>
    </row>
    <row r="467" spans="1:26" ht="30" x14ac:dyDescent="0.25">
      <c r="A467" s="87">
        <v>367</v>
      </c>
      <c r="B467" s="79" t="s">
        <v>957</v>
      </c>
      <c r="C467" s="82" t="s">
        <v>958</v>
      </c>
      <c r="D467" s="97">
        <v>0</v>
      </c>
      <c r="E467" s="97">
        <v>4.4119999999999999</v>
      </c>
      <c r="F467" s="97">
        <v>4.41</v>
      </c>
      <c r="G467" s="60">
        <v>19845</v>
      </c>
      <c r="H467" s="68" t="s">
        <v>39</v>
      </c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98">
        <v>50880050076</v>
      </c>
      <c r="T467" s="96"/>
      <c r="U467" s="72" t="s">
        <v>939</v>
      </c>
      <c r="V467" s="92"/>
      <c r="W467" s="91"/>
      <c r="X467" s="91"/>
      <c r="Y467" s="91"/>
      <c r="Z467" s="91"/>
    </row>
    <row r="468" spans="1:26" x14ac:dyDescent="0.25">
      <c r="A468" s="379">
        <v>368</v>
      </c>
      <c r="B468" s="396" t="s">
        <v>959</v>
      </c>
      <c r="C468" s="407" t="s">
        <v>960</v>
      </c>
      <c r="D468" s="65">
        <v>0</v>
      </c>
      <c r="E468" s="65">
        <v>1.7</v>
      </c>
      <c r="F468" s="65">
        <v>1.7</v>
      </c>
      <c r="G468" s="60">
        <v>7650</v>
      </c>
      <c r="H468" s="61" t="s">
        <v>38</v>
      </c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443">
        <v>50880080233</v>
      </c>
      <c r="T468" s="469"/>
      <c r="U468" s="444" t="s">
        <v>939</v>
      </c>
      <c r="V468" s="92"/>
      <c r="W468" s="91"/>
      <c r="X468" s="91"/>
      <c r="Y468" s="91"/>
      <c r="Z468" s="91"/>
    </row>
    <row r="469" spans="1:26" x14ac:dyDescent="0.25">
      <c r="A469" s="379"/>
      <c r="B469" s="396"/>
      <c r="C469" s="407"/>
      <c r="D469" s="65">
        <v>1.7</v>
      </c>
      <c r="E469" s="65">
        <v>1.94</v>
      </c>
      <c r="F469" s="65">
        <v>0.24</v>
      </c>
      <c r="G469" s="60">
        <v>1080</v>
      </c>
      <c r="H469" s="61" t="s">
        <v>39</v>
      </c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443"/>
      <c r="T469" s="469"/>
      <c r="U469" s="444"/>
      <c r="V469" s="95"/>
      <c r="W469" s="91"/>
      <c r="X469" s="91"/>
      <c r="Y469" s="91"/>
      <c r="Z469" s="91"/>
    </row>
    <row r="470" spans="1:26" ht="30" x14ac:dyDescent="0.25">
      <c r="A470" s="87">
        <v>369</v>
      </c>
      <c r="B470" s="75" t="s">
        <v>961</v>
      </c>
      <c r="C470" s="82" t="s">
        <v>962</v>
      </c>
      <c r="D470" s="97">
        <v>0</v>
      </c>
      <c r="E470" s="97">
        <v>1.44</v>
      </c>
      <c r="F470" s="97">
        <v>1.44</v>
      </c>
      <c r="G470" s="96">
        <v>6480</v>
      </c>
      <c r="H470" s="61" t="s">
        <v>38</v>
      </c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98">
        <v>50880090065</v>
      </c>
      <c r="T470" s="96"/>
      <c r="U470" s="72" t="s">
        <v>940</v>
      </c>
      <c r="V470" s="94"/>
      <c r="W470" s="91"/>
      <c r="X470" s="91"/>
      <c r="Y470" s="91"/>
      <c r="Z470" s="91"/>
    </row>
    <row r="471" spans="1:26" x14ac:dyDescent="0.25">
      <c r="A471" s="379">
        <v>370</v>
      </c>
      <c r="B471" s="396" t="s">
        <v>963</v>
      </c>
      <c r="C471" s="407" t="s">
        <v>964</v>
      </c>
      <c r="D471" s="97">
        <v>0</v>
      </c>
      <c r="E471" s="65">
        <v>0.44700000000000001</v>
      </c>
      <c r="F471" s="65">
        <v>0.45</v>
      </c>
      <c r="G471" s="96">
        <v>2025</v>
      </c>
      <c r="H471" s="68" t="s">
        <v>38</v>
      </c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468">
        <v>50880010209</v>
      </c>
      <c r="T471" s="469" t="s">
        <v>956</v>
      </c>
      <c r="U471" s="444" t="s">
        <v>939</v>
      </c>
      <c r="V471" s="92"/>
      <c r="W471" s="91"/>
      <c r="X471" s="91"/>
      <c r="Y471" s="91"/>
      <c r="Z471" s="91"/>
    </row>
    <row r="472" spans="1:26" x14ac:dyDescent="0.25">
      <c r="A472" s="379"/>
      <c r="B472" s="396"/>
      <c r="C472" s="407"/>
      <c r="D472" s="97">
        <v>0.45</v>
      </c>
      <c r="E472" s="65">
        <v>0.96</v>
      </c>
      <c r="F472" s="65">
        <v>0.51</v>
      </c>
      <c r="G472" s="96">
        <v>2295</v>
      </c>
      <c r="H472" s="68" t="s">
        <v>39</v>
      </c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468"/>
      <c r="T472" s="469"/>
      <c r="U472" s="444"/>
      <c r="V472" s="91"/>
      <c r="W472" s="91"/>
      <c r="X472" s="91"/>
      <c r="Y472" s="91"/>
      <c r="Z472" s="91"/>
    </row>
    <row r="473" spans="1:26" x14ac:dyDescent="0.25">
      <c r="A473" s="87">
        <v>371</v>
      </c>
      <c r="B473" s="75" t="s">
        <v>965</v>
      </c>
      <c r="C473" s="82" t="s">
        <v>966</v>
      </c>
      <c r="D473" s="97">
        <v>0</v>
      </c>
      <c r="E473" s="65">
        <v>1.7649999999999999</v>
      </c>
      <c r="F473" s="65">
        <v>1.77</v>
      </c>
      <c r="G473" s="96">
        <v>6707</v>
      </c>
      <c r="H473" s="68" t="s">
        <v>39</v>
      </c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98">
        <v>50880020062001</v>
      </c>
      <c r="T473" s="96"/>
      <c r="U473" s="69"/>
      <c r="V473" s="92"/>
      <c r="W473" s="91"/>
      <c r="X473" s="91"/>
      <c r="Y473" s="91"/>
      <c r="Z473" s="91"/>
    </row>
    <row r="474" spans="1:26" ht="30" x14ac:dyDescent="0.25">
      <c r="A474" s="87">
        <v>372</v>
      </c>
      <c r="B474" s="79" t="s">
        <v>967</v>
      </c>
      <c r="C474" s="82" t="s">
        <v>968</v>
      </c>
      <c r="D474" s="97">
        <v>0</v>
      </c>
      <c r="E474" s="65">
        <v>0.41499999999999998</v>
      </c>
      <c r="F474" s="65">
        <v>0.42</v>
      </c>
      <c r="G474" s="96">
        <v>1890</v>
      </c>
      <c r="H474" s="68" t="s">
        <v>38</v>
      </c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98">
        <v>50880010216</v>
      </c>
      <c r="T474" s="96"/>
      <c r="U474" s="72" t="s">
        <v>939</v>
      </c>
      <c r="V474" s="92"/>
      <c r="W474" s="91"/>
      <c r="X474" s="91"/>
      <c r="Y474" s="91"/>
      <c r="Z474" s="91"/>
    </row>
    <row r="475" spans="1:26" ht="45" x14ac:dyDescent="0.25">
      <c r="A475" s="87">
        <v>373</v>
      </c>
      <c r="B475" s="75" t="s">
        <v>969</v>
      </c>
      <c r="C475" s="110" t="s">
        <v>970</v>
      </c>
      <c r="D475" s="97">
        <v>0</v>
      </c>
      <c r="E475" s="97">
        <v>0.20300000000000001</v>
      </c>
      <c r="F475" s="97">
        <v>0.2</v>
      </c>
      <c r="G475" s="96">
        <v>700</v>
      </c>
      <c r="H475" s="68" t="s">
        <v>38</v>
      </c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98">
        <v>50880090077</v>
      </c>
      <c r="T475" s="96"/>
      <c r="U475" s="72" t="s">
        <v>1029</v>
      </c>
      <c r="V475" s="94"/>
      <c r="W475" s="91"/>
      <c r="X475" s="91"/>
      <c r="Y475" s="91"/>
      <c r="Z475" s="91"/>
    </row>
    <row r="476" spans="1:26" ht="45" x14ac:dyDescent="0.25">
      <c r="A476" s="87">
        <v>374</v>
      </c>
      <c r="B476" s="79" t="s">
        <v>971</v>
      </c>
      <c r="C476" s="110" t="s">
        <v>972</v>
      </c>
      <c r="D476" s="65">
        <v>0</v>
      </c>
      <c r="E476" s="65">
        <v>0.54</v>
      </c>
      <c r="F476" s="65">
        <f>E476-D476</f>
        <v>0.54</v>
      </c>
      <c r="G476" s="96">
        <v>2700</v>
      </c>
      <c r="H476" s="68" t="s">
        <v>38</v>
      </c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252" t="s">
        <v>973</v>
      </c>
      <c r="T476" s="96"/>
      <c r="U476" s="72" t="s">
        <v>1030</v>
      </c>
      <c r="V476" s="467"/>
      <c r="W476" s="467"/>
      <c r="X476" s="91"/>
      <c r="Y476" s="91"/>
      <c r="Z476" s="91"/>
    </row>
    <row r="477" spans="1:26" ht="30" x14ac:dyDescent="0.25">
      <c r="A477" s="87">
        <v>375</v>
      </c>
      <c r="B477" s="75" t="s">
        <v>974</v>
      </c>
      <c r="C477" s="82" t="s">
        <v>975</v>
      </c>
      <c r="D477" s="73">
        <v>0</v>
      </c>
      <c r="E477" s="73">
        <v>0.37</v>
      </c>
      <c r="F477" s="73">
        <f>E477-D477</f>
        <v>0.37</v>
      </c>
      <c r="G477" s="68">
        <v>1665</v>
      </c>
      <c r="H477" s="68" t="s">
        <v>39</v>
      </c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96">
        <v>50880040305</v>
      </c>
      <c r="T477" s="96" t="s">
        <v>942</v>
      </c>
      <c r="U477" s="72" t="s">
        <v>939</v>
      </c>
      <c r="V477" s="93"/>
      <c r="W477" s="91"/>
      <c r="X477" s="91"/>
      <c r="Y477" s="91"/>
      <c r="Z477" s="91"/>
    </row>
    <row r="478" spans="1:26" ht="30" x14ac:dyDescent="0.25">
      <c r="A478" s="87">
        <v>376</v>
      </c>
      <c r="B478" s="75" t="s">
        <v>976</v>
      </c>
      <c r="C478" s="82" t="s">
        <v>977</v>
      </c>
      <c r="D478" s="73">
        <v>0</v>
      </c>
      <c r="E478" s="73">
        <v>0.33900000000000002</v>
      </c>
      <c r="F478" s="73">
        <f>E478-D478</f>
        <v>0.33900000000000002</v>
      </c>
      <c r="G478" s="68">
        <v>1344</v>
      </c>
      <c r="H478" s="68" t="s">
        <v>39</v>
      </c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96">
        <v>50880040400</v>
      </c>
      <c r="T478" s="96" t="s">
        <v>942</v>
      </c>
      <c r="U478" s="72" t="s">
        <v>940</v>
      </c>
      <c r="V478" s="93"/>
      <c r="W478" s="91"/>
      <c r="X478" s="91"/>
      <c r="Y478" s="91"/>
      <c r="Z478" s="91"/>
    </row>
    <row r="479" spans="1:26" ht="30" x14ac:dyDescent="0.25">
      <c r="A479" s="87">
        <v>377</v>
      </c>
      <c r="B479" s="75" t="s">
        <v>978</v>
      </c>
      <c r="C479" s="82" t="s">
        <v>979</v>
      </c>
      <c r="D479" s="73">
        <v>0</v>
      </c>
      <c r="E479" s="73">
        <v>0.432</v>
      </c>
      <c r="F479" s="73">
        <f>E479-D479</f>
        <v>0.432</v>
      </c>
      <c r="G479" s="68">
        <v>1944</v>
      </c>
      <c r="H479" s="68" t="s">
        <v>38</v>
      </c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96">
        <v>50880040401</v>
      </c>
      <c r="T479" s="96" t="s">
        <v>942</v>
      </c>
      <c r="U479" s="72" t="s">
        <v>939</v>
      </c>
      <c r="V479" s="93"/>
      <c r="W479" s="91"/>
      <c r="X479" s="91"/>
      <c r="Y479" s="91"/>
      <c r="Z479" s="91"/>
    </row>
    <row r="480" spans="1:26" ht="30" x14ac:dyDescent="0.25">
      <c r="A480" s="87">
        <v>378</v>
      </c>
      <c r="B480" s="75" t="s">
        <v>980</v>
      </c>
      <c r="C480" s="82" t="s">
        <v>53</v>
      </c>
      <c r="D480" s="73">
        <v>0</v>
      </c>
      <c r="E480" s="73">
        <v>0.219</v>
      </c>
      <c r="F480" s="73">
        <f>E480-D480</f>
        <v>0.219</v>
      </c>
      <c r="G480" s="68">
        <v>688</v>
      </c>
      <c r="H480" s="68" t="s">
        <v>39</v>
      </c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96">
        <v>50880040403</v>
      </c>
      <c r="T480" s="96" t="s">
        <v>942</v>
      </c>
      <c r="U480" s="72" t="s">
        <v>939</v>
      </c>
      <c r="V480" s="93"/>
      <c r="W480" s="91"/>
      <c r="X480" s="91"/>
      <c r="Y480" s="91"/>
      <c r="Z480" s="91"/>
    </row>
    <row r="481" spans="1:26" x14ac:dyDescent="0.25">
      <c r="A481" s="87">
        <v>379</v>
      </c>
      <c r="B481" s="75" t="s">
        <v>981</v>
      </c>
      <c r="C481" s="82" t="s">
        <v>982</v>
      </c>
      <c r="D481" s="97">
        <v>0</v>
      </c>
      <c r="E481" s="97">
        <v>2.5499999999999998</v>
      </c>
      <c r="F481" s="97">
        <v>2.5499999999999998</v>
      </c>
      <c r="G481" s="96">
        <v>10200</v>
      </c>
      <c r="H481" s="68" t="s">
        <v>38</v>
      </c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98">
        <v>50880080310001</v>
      </c>
      <c r="T481" s="96"/>
      <c r="U481" s="69"/>
      <c r="V481" s="92"/>
      <c r="W481" s="91"/>
      <c r="X481" s="91"/>
      <c r="Y481" s="91"/>
      <c r="Z481" s="91"/>
    </row>
    <row r="482" spans="1:26" x14ac:dyDescent="0.25">
      <c r="A482" s="87">
        <v>380</v>
      </c>
      <c r="B482" s="79" t="s">
        <v>983</v>
      </c>
      <c r="C482" s="82" t="s">
        <v>984</v>
      </c>
      <c r="D482" s="97">
        <v>0</v>
      </c>
      <c r="E482" s="65">
        <v>1.62</v>
      </c>
      <c r="F482" s="65">
        <v>1.62</v>
      </c>
      <c r="G482" s="96">
        <v>5670</v>
      </c>
      <c r="H482" s="68" t="s">
        <v>39</v>
      </c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98">
        <v>50880040427001</v>
      </c>
      <c r="T482" s="96"/>
      <c r="U482" s="69"/>
      <c r="V482" s="92"/>
      <c r="W482" s="91"/>
      <c r="X482" s="91"/>
      <c r="Y482" s="91"/>
      <c r="Z482" s="91"/>
    </row>
    <row r="483" spans="1:26" ht="30" x14ac:dyDescent="0.25">
      <c r="A483" s="87">
        <v>381</v>
      </c>
      <c r="B483" s="75" t="s">
        <v>985</v>
      </c>
      <c r="C483" s="82" t="s">
        <v>986</v>
      </c>
      <c r="D483" s="97">
        <v>0</v>
      </c>
      <c r="E483" s="65">
        <v>0.55000000000000004</v>
      </c>
      <c r="F483" s="65">
        <v>0.55000000000000004</v>
      </c>
      <c r="G483" s="96">
        <f>F483*3.5*1000</f>
        <v>1925.0000000000002</v>
      </c>
      <c r="H483" s="68" t="s">
        <v>39</v>
      </c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98">
        <v>50880010211</v>
      </c>
      <c r="T483" s="96" t="s">
        <v>956</v>
      </c>
      <c r="U483" s="72" t="s">
        <v>1031</v>
      </c>
      <c r="V483" s="92"/>
      <c r="W483" s="91"/>
      <c r="X483" s="91"/>
      <c r="Y483" s="91"/>
      <c r="Z483" s="91"/>
    </row>
    <row r="484" spans="1:26" x14ac:dyDescent="0.25">
      <c r="A484" s="87">
        <v>382</v>
      </c>
      <c r="B484" s="75" t="s">
        <v>987</v>
      </c>
      <c r="C484" s="82" t="s">
        <v>988</v>
      </c>
      <c r="D484" s="97">
        <v>0</v>
      </c>
      <c r="E484" s="65">
        <v>0.99</v>
      </c>
      <c r="F484" s="65">
        <v>0.99</v>
      </c>
      <c r="G484" s="96">
        <v>3448</v>
      </c>
      <c r="H484" s="68" t="s">
        <v>39</v>
      </c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98">
        <v>50880030056007</v>
      </c>
      <c r="T484" s="96"/>
      <c r="U484" s="69"/>
      <c r="V484" s="92"/>
      <c r="W484" s="91"/>
      <c r="X484" s="91"/>
      <c r="Y484" s="91"/>
      <c r="Z484" s="91"/>
    </row>
    <row r="485" spans="1:26" ht="30" x14ac:dyDescent="0.25">
      <c r="A485" s="87">
        <v>383</v>
      </c>
      <c r="B485" s="79" t="s">
        <v>989</v>
      </c>
      <c r="C485" s="82" t="s">
        <v>990</v>
      </c>
      <c r="D485" s="97">
        <v>0</v>
      </c>
      <c r="E485" s="97">
        <v>0.51</v>
      </c>
      <c r="F485" s="97">
        <f>E485-D485</f>
        <v>0.51</v>
      </c>
      <c r="G485" s="96">
        <v>1785</v>
      </c>
      <c r="H485" s="68" t="s">
        <v>39</v>
      </c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98">
        <v>50880080073001</v>
      </c>
      <c r="T485" s="96"/>
      <c r="U485" s="69"/>
      <c r="V485" s="92"/>
      <c r="W485" s="91"/>
      <c r="X485" s="91"/>
      <c r="Y485" s="91"/>
      <c r="Z485" s="91"/>
    </row>
    <row r="486" spans="1:26" ht="30" x14ac:dyDescent="0.25">
      <c r="A486" s="87">
        <v>384</v>
      </c>
      <c r="B486" s="79" t="s">
        <v>991</v>
      </c>
      <c r="C486" s="82" t="s">
        <v>992</v>
      </c>
      <c r="D486" s="97">
        <v>0</v>
      </c>
      <c r="E486" s="65">
        <v>1.8</v>
      </c>
      <c r="F486" s="65">
        <v>1.8</v>
      </c>
      <c r="G486" s="96">
        <v>6300</v>
      </c>
      <c r="H486" s="68" t="s">
        <v>39</v>
      </c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98">
        <v>50880080161013</v>
      </c>
      <c r="T486" s="96"/>
      <c r="U486" s="69"/>
      <c r="V486" s="95"/>
      <c r="W486" s="91"/>
      <c r="X486" s="91"/>
      <c r="Y486" s="91"/>
      <c r="Z486" s="91"/>
    </row>
    <row r="487" spans="1:26" ht="30" x14ac:dyDescent="0.25">
      <c r="A487" s="87">
        <v>385</v>
      </c>
      <c r="B487" s="75" t="s">
        <v>993</v>
      </c>
      <c r="C487" s="82" t="s">
        <v>994</v>
      </c>
      <c r="D487" s="97">
        <v>0</v>
      </c>
      <c r="E487" s="97">
        <v>1.502</v>
      </c>
      <c r="F487" s="97">
        <v>1.5</v>
      </c>
      <c r="G487" s="96">
        <v>5250</v>
      </c>
      <c r="H487" s="68" t="s">
        <v>39</v>
      </c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252">
        <v>50880050077</v>
      </c>
      <c r="T487" s="96"/>
      <c r="U487" s="72" t="s">
        <v>1032</v>
      </c>
      <c r="V487" s="94"/>
      <c r="W487" s="91"/>
      <c r="X487" s="91"/>
      <c r="Y487" s="91"/>
      <c r="Z487" s="91"/>
    </row>
    <row r="488" spans="1:26" ht="30" x14ac:dyDescent="0.25">
      <c r="A488" s="87">
        <v>386</v>
      </c>
      <c r="B488" s="75" t="s">
        <v>995</v>
      </c>
      <c r="C488" s="82" t="s">
        <v>996</v>
      </c>
      <c r="D488" s="97">
        <v>0</v>
      </c>
      <c r="E488" s="65">
        <v>0.97</v>
      </c>
      <c r="F488" s="65">
        <v>0.97</v>
      </c>
      <c r="G488" s="96">
        <v>3395</v>
      </c>
      <c r="H488" s="68" t="s">
        <v>39</v>
      </c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98">
        <v>50880080246</v>
      </c>
      <c r="T488" s="96"/>
      <c r="U488" s="72" t="s">
        <v>1032</v>
      </c>
      <c r="V488" s="92"/>
      <c r="W488" s="91"/>
      <c r="X488" s="91"/>
      <c r="Y488" s="91"/>
      <c r="Z488" s="91"/>
    </row>
    <row r="489" spans="1:26" x14ac:dyDescent="0.25">
      <c r="A489" s="87">
        <v>387</v>
      </c>
      <c r="B489" s="75" t="s">
        <v>997</v>
      </c>
      <c r="C489" s="82" t="s">
        <v>998</v>
      </c>
      <c r="D489" s="97">
        <v>0</v>
      </c>
      <c r="E489" s="97">
        <v>0.51</v>
      </c>
      <c r="F489" s="97">
        <f t="shared" ref="F489:F500" si="0">E489-D489</f>
        <v>0.51</v>
      </c>
      <c r="G489" s="96">
        <v>1785</v>
      </c>
      <c r="H489" s="68" t="s">
        <v>39</v>
      </c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98">
        <v>50880040304003</v>
      </c>
      <c r="T489" s="96"/>
      <c r="U489" s="69"/>
      <c r="V489" s="92"/>
      <c r="W489" s="91"/>
      <c r="X489" s="91"/>
      <c r="Y489" s="91"/>
      <c r="Z489" s="91"/>
    </row>
    <row r="490" spans="1:26" x14ac:dyDescent="0.25">
      <c r="A490" s="87">
        <v>388</v>
      </c>
      <c r="B490" s="75" t="s">
        <v>999</v>
      </c>
      <c r="C490" s="82" t="s">
        <v>1000</v>
      </c>
      <c r="D490" s="97">
        <v>0</v>
      </c>
      <c r="E490" s="65">
        <v>1.39</v>
      </c>
      <c r="F490" s="65">
        <f t="shared" si="0"/>
        <v>1.39</v>
      </c>
      <c r="G490" s="96">
        <v>4865</v>
      </c>
      <c r="H490" s="68" t="s">
        <v>39</v>
      </c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98">
        <v>50880090066001</v>
      </c>
      <c r="T490" s="96"/>
      <c r="U490" s="69"/>
      <c r="V490" s="92"/>
      <c r="W490" s="91"/>
      <c r="X490" s="91"/>
      <c r="Y490" s="91"/>
      <c r="Z490" s="91"/>
    </row>
    <row r="491" spans="1:26" ht="30" x14ac:dyDescent="0.25">
      <c r="A491" s="87">
        <v>389</v>
      </c>
      <c r="B491" s="75" t="s">
        <v>1001</v>
      </c>
      <c r="C491" s="82" t="s">
        <v>1002</v>
      </c>
      <c r="D491" s="97">
        <v>0</v>
      </c>
      <c r="E491" s="65">
        <v>0.32</v>
      </c>
      <c r="F491" s="65">
        <f t="shared" si="0"/>
        <v>0.32</v>
      </c>
      <c r="G491" s="96">
        <v>1120</v>
      </c>
      <c r="H491" s="68" t="s">
        <v>39</v>
      </c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98">
        <v>50880090078001</v>
      </c>
      <c r="T491" s="96"/>
      <c r="U491" s="69"/>
      <c r="V491" s="92"/>
      <c r="W491" s="91"/>
      <c r="X491" s="91"/>
      <c r="Y491" s="91"/>
      <c r="Z491" s="91"/>
    </row>
    <row r="492" spans="1:26" ht="30" x14ac:dyDescent="0.25">
      <c r="A492" s="87">
        <v>390</v>
      </c>
      <c r="B492" s="75" t="s">
        <v>1003</v>
      </c>
      <c r="C492" s="82" t="s">
        <v>1004</v>
      </c>
      <c r="D492" s="97">
        <v>0</v>
      </c>
      <c r="E492" s="65">
        <v>0.33</v>
      </c>
      <c r="F492" s="65">
        <f t="shared" si="0"/>
        <v>0.33</v>
      </c>
      <c r="G492" s="96">
        <v>1155</v>
      </c>
      <c r="H492" s="68" t="s">
        <v>39</v>
      </c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98">
        <v>50880040300001</v>
      </c>
      <c r="T492" s="96"/>
      <c r="U492" s="69"/>
      <c r="V492" s="95"/>
      <c r="W492" s="91"/>
      <c r="X492" s="91"/>
      <c r="Y492" s="91"/>
      <c r="Z492" s="91"/>
    </row>
    <row r="493" spans="1:26" x14ac:dyDescent="0.25">
      <c r="A493" s="87">
        <v>391</v>
      </c>
      <c r="B493" s="79" t="s">
        <v>1005</v>
      </c>
      <c r="C493" s="82" t="s">
        <v>1006</v>
      </c>
      <c r="D493" s="97">
        <v>0</v>
      </c>
      <c r="E493" s="65">
        <v>0.9</v>
      </c>
      <c r="F493" s="65">
        <v>0.9</v>
      </c>
      <c r="G493" s="96">
        <f t="shared" ref="G493:G500" si="1">F493*3.5*1000</f>
        <v>3150</v>
      </c>
      <c r="H493" s="68" t="s">
        <v>39</v>
      </c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98">
        <v>50880010081001</v>
      </c>
      <c r="T493" s="96"/>
      <c r="U493" s="69"/>
      <c r="V493" s="95"/>
      <c r="W493" s="91"/>
      <c r="X493" s="91"/>
      <c r="Y493" s="91"/>
      <c r="Z493" s="91"/>
    </row>
    <row r="494" spans="1:26" x14ac:dyDescent="0.25">
      <c r="A494" s="87">
        <v>392</v>
      </c>
      <c r="B494" s="75" t="s">
        <v>1007</v>
      </c>
      <c r="C494" s="82" t="s">
        <v>1008</v>
      </c>
      <c r="D494" s="97">
        <v>0</v>
      </c>
      <c r="E494" s="65">
        <v>1.17</v>
      </c>
      <c r="F494" s="65">
        <f t="shared" si="0"/>
        <v>1.17</v>
      </c>
      <c r="G494" s="96">
        <f t="shared" si="1"/>
        <v>4094.9999999999995</v>
      </c>
      <c r="H494" s="68" t="s">
        <v>39</v>
      </c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98">
        <v>50880060016001</v>
      </c>
      <c r="T494" s="96"/>
      <c r="U494" s="69"/>
      <c r="V494" s="92"/>
      <c r="W494" s="91"/>
      <c r="X494" s="91"/>
      <c r="Y494" s="91"/>
      <c r="Z494" s="91"/>
    </row>
    <row r="495" spans="1:26" x14ac:dyDescent="0.25">
      <c r="A495" s="87">
        <v>393</v>
      </c>
      <c r="B495" s="75" t="s">
        <v>1009</v>
      </c>
      <c r="C495" s="82" t="s">
        <v>1010</v>
      </c>
      <c r="D495" s="97">
        <v>0</v>
      </c>
      <c r="E495" s="65">
        <v>0.23</v>
      </c>
      <c r="F495" s="65">
        <f t="shared" si="0"/>
        <v>0.23</v>
      </c>
      <c r="G495" s="96">
        <f t="shared" si="1"/>
        <v>805</v>
      </c>
      <c r="H495" s="68" t="s">
        <v>39</v>
      </c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98">
        <v>50880040052001</v>
      </c>
      <c r="T495" s="96"/>
      <c r="U495" s="69"/>
      <c r="V495" s="92"/>
      <c r="W495" s="91"/>
      <c r="X495" s="91"/>
      <c r="Y495" s="91"/>
      <c r="Z495" s="91"/>
    </row>
    <row r="496" spans="1:26" x14ac:dyDescent="0.25">
      <c r="A496" s="87">
        <v>394</v>
      </c>
      <c r="B496" s="75" t="s">
        <v>1011</v>
      </c>
      <c r="C496" s="82" t="s">
        <v>1012</v>
      </c>
      <c r="D496" s="97">
        <v>0</v>
      </c>
      <c r="E496" s="65">
        <v>1.3</v>
      </c>
      <c r="F496" s="65">
        <v>1.3</v>
      </c>
      <c r="G496" s="96">
        <f>F496*3.5*1000</f>
        <v>4550</v>
      </c>
      <c r="H496" s="68" t="s">
        <v>39</v>
      </c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98">
        <v>50880040025002</v>
      </c>
      <c r="T496" s="96"/>
      <c r="U496" s="69"/>
      <c r="V496" s="95"/>
      <c r="W496" s="91"/>
      <c r="X496" s="91"/>
      <c r="Y496" s="91"/>
      <c r="Z496" s="91"/>
    </row>
    <row r="497" spans="1:26" x14ac:dyDescent="0.25">
      <c r="A497" s="87">
        <v>395</v>
      </c>
      <c r="B497" s="75" t="s">
        <v>1013</v>
      </c>
      <c r="C497" s="82" t="s">
        <v>1014</v>
      </c>
      <c r="D497" s="97">
        <v>0</v>
      </c>
      <c r="E497" s="65">
        <v>0.25</v>
      </c>
      <c r="F497" s="65">
        <f t="shared" si="0"/>
        <v>0.25</v>
      </c>
      <c r="G497" s="96">
        <f t="shared" si="1"/>
        <v>875</v>
      </c>
      <c r="H497" s="68" t="s">
        <v>39</v>
      </c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98">
        <v>50880080277003</v>
      </c>
      <c r="T497" s="96" t="s">
        <v>1015</v>
      </c>
      <c r="U497" s="69"/>
      <c r="V497" s="92"/>
      <c r="W497" s="91"/>
      <c r="X497" s="91"/>
      <c r="Y497" s="91"/>
      <c r="Z497" s="91"/>
    </row>
    <row r="498" spans="1:26" x14ac:dyDescent="0.25">
      <c r="A498" s="87">
        <v>396</v>
      </c>
      <c r="B498" s="75" t="s">
        <v>1016</v>
      </c>
      <c r="C498" s="82" t="s">
        <v>1017</v>
      </c>
      <c r="D498" s="97">
        <v>0</v>
      </c>
      <c r="E498" s="65">
        <v>0.33</v>
      </c>
      <c r="F498" s="65">
        <f t="shared" si="0"/>
        <v>0.33</v>
      </c>
      <c r="G498" s="96">
        <f t="shared" si="1"/>
        <v>1155</v>
      </c>
      <c r="H498" s="68" t="s">
        <v>39</v>
      </c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98">
        <v>50880080224017</v>
      </c>
      <c r="T498" s="96" t="s">
        <v>1015</v>
      </c>
      <c r="U498" s="69"/>
      <c r="V498" s="92"/>
      <c r="W498" s="91"/>
      <c r="X498" s="91"/>
      <c r="Y498" s="91"/>
      <c r="Z498" s="91"/>
    </row>
    <row r="499" spans="1:26" ht="30" x14ac:dyDescent="0.25">
      <c r="A499" s="87">
        <v>397</v>
      </c>
      <c r="B499" s="75" t="s">
        <v>1018</v>
      </c>
      <c r="C499" s="82" t="s">
        <v>1019</v>
      </c>
      <c r="D499" s="97">
        <v>0</v>
      </c>
      <c r="E499" s="97">
        <v>0.36</v>
      </c>
      <c r="F499" s="97">
        <f t="shared" si="0"/>
        <v>0.36</v>
      </c>
      <c r="G499" s="96">
        <f t="shared" si="1"/>
        <v>1260</v>
      </c>
      <c r="H499" s="68" t="s">
        <v>39</v>
      </c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98">
        <v>50880080289</v>
      </c>
      <c r="T499" s="96" t="s">
        <v>1015</v>
      </c>
      <c r="U499" s="72" t="s">
        <v>1032</v>
      </c>
      <c r="V499" s="92"/>
      <c r="W499" s="91"/>
      <c r="X499" s="91"/>
      <c r="Y499" s="91"/>
      <c r="Z499" s="91"/>
    </row>
    <row r="500" spans="1:26" ht="30" x14ac:dyDescent="0.25">
      <c r="A500" s="87">
        <v>398</v>
      </c>
      <c r="B500" s="75" t="s">
        <v>1020</v>
      </c>
      <c r="C500" s="82" t="s">
        <v>1021</v>
      </c>
      <c r="D500" s="97">
        <v>0</v>
      </c>
      <c r="E500" s="97">
        <v>0.27</v>
      </c>
      <c r="F500" s="97">
        <f t="shared" si="0"/>
        <v>0.27</v>
      </c>
      <c r="G500" s="96">
        <f t="shared" si="1"/>
        <v>945.00000000000011</v>
      </c>
      <c r="H500" s="68" t="s">
        <v>39</v>
      </c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99">
        <v>50880080012</v>
      </c>
      <c r="T500" s="96" t="s">
        <v>1015</v>
      </c>
      <c r="U500" s="72" t="s">
        <v>1033</v>
      </c>
      <c r="V500" s="92"/>
      <c r="W500" s="91"/>
      <c r="X500" s="91"/>
      <c r="Y500" s="91"/>
      <c r="Z500" s="91"/>
    </row>
    <row r="501" spans="1:26" x14ac:dyDescent="0.25">
      <c r="A501" s="87">
        <v>399</v>
      </c>
      <c r="B501" s="75" t="s">
        <v>1022</v>
      </c>
      <c r="C501" s="82" t="s">
        <v>1023</v>
      </c>
      <c r="D501" s="73">
        <v>0</v>
      </c>
      <c r="E501" s="67">
        <v>0.58599999999999997</v>
      </c>
      <c r="F501" s="67">
        <f>E501-D501</f>
        <v>0.58599999999999997</v>
      </c>
      <c r="G501" s="68">
        <v>1880</v>
      </c>
      <c r="H501" s="68" t="s">
        <v>39</v>
      </c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98">
        <v>50880040402001</v>
      </c>
      <c r="T501" s="96" t="s">
        <v>942</v>
      </c>
      <c r="U501" s="69"/>
      <c r="V501" s="92"/>
      <c r="W501" s="91"/>
      <c r="X501" s="91"/>
      <c r="Y501" s="91"/>
      <c r="Z501" s="91"/>
    </row>
    <row r="502" spans="1:26" ht="30" x14ac:dyDescent="0.25">
      <c r="A502" s="87">
        <v>400</v>
      </c>
      <c r="B502" s="75" t="s">
        <v>1024</v>
      </c>
      <c r="C502" s="82" t="s">
        <v>59</v>
      </c>
      <c r="D502" s="73">
        <v>0</v>
      </c>
      <c r="E502" s="67">
        <v>0.183</v>
      </c>
      <c r="F502" s="67">
        <f>E502-D502</f>
        <v>0.183</v>
      </c>
      <c r="G502" s="61">
        <v>720</v>
      </c>
      <c r="H502" s="68" t="s">
        <v>39</v>
      </c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96">
        <v>50880040404</v>
      </c>
      <c r="T502" s="96" t="s">
        <v>942</v>
      </c>
      <c r="U502" s="72" t="s">
        <v>1033</v>
      </c>
      <c r="V502" s="92"/>
      <c r="W502" s="91"/>
      <c r="X502" s="91"/>
      <c r="Y502" s="92"/>
      <c r="Z502" s="91"/>
    </row>
    <row r="503" spans="1:26" ht="15.75" x14ac:dyDescent="0.25">
      <c r="A503" s="379">
        <v>401</v>
      </c>
      <c r="B503" s="396" t="s">
        <v>1035</v>
      </c>
      <c r="C503" s="478" t="s">
        <v>1034</v>
      </c>
      <c r="D503" s="151">
        <v>0</v>
      </c>
      <c r="E503" s="71">
        <v>0.23</v>
      </c>
      <c r="F503" s="71">
        <f>E503-D503</f>
        <v>0.23</v>
      </c>
      <c r="G503" s="71" t="s">
        <v>1425</v>
      </c>
      <c r="H503" s="71" t="s">
        <v>71</v>
      </c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438">
        <v>50880080074</v>
      </c>
      <c r="T503" s="438" t="s">
        <v>1015</v>
      </c>
      <c r="U503" s="406" t="s">
        <v>1036</v>
      </c>
    </row>
    <row r="504" spans="1:26" ht="15.75" x14ac:dyDescent="0.25">
      <c r="A504" s="379"/>
      <c r="B504" s="396"/>
      <c r="C504" s="478"/>
      <c r="D504" s="71">
        <v>0.23</v>
      </c>
      <c r="E504" s="71">
        <v>0.47</v>
      </c>
      <c r="F504" s="71">
        <f>E504-D504</f>
        <v>0.23999999999999996</v>
      </c>
      <c r="G504" s="71" t="s">
        <v>1426</v>
      </c>
      <c r="H504" s="71" t="s">
        <v>38</v>
      </c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438"/>
      <c r="T504" s="438"/>
      <c r="U504" s="406"/>
    </row>
    <row r="505" spans="1:26" ht="15.75" x14ac:dyDescent="0.25">
      <c r="A505" s="379"/>
      <c r="B505" s="396"/>
      <c r="C505" s="478"/>
      <c r="D505" s="71">
        <v>0.47</v>
      </c>
      <c r="E505" s="71">
        <v>0.53600000000000003</v>
      </c>
      <c r="F505" s="71">
        <f>E505-D505</f>
        <v>6.6000000000000059E-2</v>
      </c>
      <c r="G505" s="71">
        <v>107</v>
      </c>
      <c r="H505" s="71" t="s">
        <v>71</v>
      </c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438"/>
      <c r="T505" s="438"/>
      <c r="U505" s="406"/>
    </row>
    <row r="506" spans="1:26" ht="15.75" x14ac:dyDescent="0.25">
      <c r="A506" s="87"/>
      <c r="B506" s="367" t="s">
        <v>1107</v>
      </c>
      <c r="C506" s="369"/>
      <c r="D506" s="71"/>
      <c r="E506" s="71"/>
      <c r="F506" s="71"/>
      <c r="G506" s="71"/>
      <c r="H506" s="71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71"/>
      <c r="T506" s="71"/>
      <c r="U506" s="163"/>
    </row>
    <row r="507" spans="1:26" ht="45" x14ac:dyDescent="0.25">
      <c r="A507" s="87">
        <v>402</v>
      </c>
      <c r="B507" s="79" t="s">
        <v>1037</v>
      </c>
      <c r="C507" s="79" t="s">
        <v>1109</v>
      </c>
      <c r="D507" s="65">
        <v>0</v>
      </c>
      <c r="E507" s="65">
        <v>0.22</v>
      </c>
      <c r="F507" s="65">
        <v>0.22</v>
      </c>
      <c r="G507" s="60">
        <f>F507*6*1000</f>
        <v>1320</v>
      </c>
      <c r="H507" s="61" t="s">
        <v>71</v>
      </c>
      <c r="I507" s="62"/>
      <c r="J507" s="62"/>
      <c r="K507" s="62"/>
      <c r="L507" s="62"/>
      <c r="M507" s="62"/>
      <c r="N507" s="62"/>
      <c r="O507" s="62"/>
      <c r="P507" s="62"/>
      <c r="Q507" s="60">
        <v>383</v>
      </c>
      <c r="R507" s="60">
        <v>0.21099999999999999</v>
      </c>
      <c r="S507" s="252">
        <v>50900040103</v>
      </c>
      <c r="T507" s="62"/>
      <c r="U507" s="265" t="s">
        <v>1110</v>
      </c>
      <c r="V507" s="473"/>
      <c r="W507" s="473"/>
    </row>
    <row r="508" spans="1:26" ht="15" customHeight="1" x14ac:dyDescent="0.25">
      <c r="A508" s="379">
        <v>403</v>
      </c>
      <c r="B508" s="403" t="s">
        <v>1038</v>
      </c>
      <c r="C508" s="400" t="s">
        <v>1039</v>
      </c>
      <c r="D508" s="65">
        <v>0</v>
      </c>
      <c r="E508" s="65">
        <v>0.98</v>
      </c>
      <c r="F508" s="65">
        <v>0.98</v>
      </c>
      <c r="G508" s="60">
        <f t="shared" ref="G508:G509" si="2">F508*6*1000</f>
        <v>5880</v>
      </c>
      <c r="H508" s="61" t="s">
        <v>71</v>
      </c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474" t="s">
        <v>1040</v>
      </c>
      <c r="T508" s="475"/>
      <c r="U508" s="476" t="s">
        <v>1111</v>
      </c>
      <c r="V508" s="477"/>
      <c r="W508" s="477"/>
      <c r="X508" s="5"/>
      <c r="Y508" s="5"/>
    </row>
    <row r="509" spans="1:26" x14ac:dyDescent="0.25">
      <c r="A509" s="379"/>
      <c r="B509" s="403"/>
      <c r="C509" s="400"/>
      <c r="D509" s="65">
        <v>0.98</v>
      </c>
      <c r="E509" s="65">
        <v>4.43</v>
      </c>
      <c r="F509" s="61">
        <v>3.45</v>
      </c>
      <c r="G509" s="60">
        <f t="shared" si="2"/>
        <v>20700.000000000004</v>
      </c>
      <c r="H509" s="61" t="s">
        <v>38</v>
      </c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474"/>
      <c r="T509" s="475"/>
      <c r="U509" s="476"/>
      <c r="V509" s="5"/>
      <c r="W509" s="5"/>
      <c r="X509" s="5"/>
      <c r="Y509" s="5"/>
    </row>
    <row r="510" spans="1:26" ht="30" x14ac:dyDescent="0.25">
      <c r="A510" s="87">
        <v>404</v>
      </c>
      <c r="B510" s="79" t="s">
        <v>1176</v>
      </c>
      <c r="C510" s="79" t="s">
        <v>1042</v>
      </c>
      <c r="D510" s="65">
        <v>0</v>
      </c>
      <c r="E510" s="65">
        <v>3.39</v>
      </c>
      <c r="F510" s="65">
        <v>3.39</v>
      </c>
      <c r="G510" s="60">
        <f>F510*6*1000</f>
        <v>20340</v>
      </c>
      <c r="H510" s="61" t="s">
        <v>38</v>
      </c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252" t="s">
        <v>1043</v>
      </c>
      <c r="T510" s="62"/>
      <c r="U510" s="265" t="s">
        <v>1033</v>
      </c>
      <c r="V510" s="395"/>
      <c r="W510" s="395"/>
      <c r="X510" s="395"/>
      <c r="Y510" s="395"/>
    </row>
    <row r="511" spans="1:26" x14ac:dyDescent="0.25">
      <c r="A511" s="87">
        <v>405</v>
      </c>
      <c r="B511" s="79" t="s">
        <v>1041</v>
      </c>
      <c r="C511" s="110" t="s">
        <v>1045</v>
      </c>
      <c r="D511" s="65">
        <v>0</v>
      </c>
      <c r="E511" s="65">
        <v>0.74</v>
      </c>
      <c r="F511" s="65">
        <v>0.74</v>
      </c>
      <c r="G511" s="60">
        <f>F511*5*1000</f>
        <v>3700</v>
      </c>
      <c r="H511" s="61" t="s">
        <v>38</v>
      </c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99">
        <v>50900030075001</v>
      </c>
      <c r="T511" s="62"/>
      <c r="U511" s="62"/>
      <c r="V511" s="481"/>
      <c r="W511" s="481"/>
    </row>
    <row r="512" spans="1:26" ht="30" x14ac:dyDescent="0.25">
      <c r="A512" s="87">
        <v>406</v>
      </c>
      <c r="B512" s="79" t="s">
        <v>1044</v>
      </c>
      <c r="C512" s="110" t="s">
        <v>1047</v>
      </c>
      <c r="D512" s="65">
        <v>0</v>
      </c>
      <c r="E512" s="65">
        <v>3.7229999999999999</v>
      </c>
      <c r="F512" s="65">
        <v>3.72</v>
      </c>
      <c r="G512" s="60">
        <f>F512*5*1000</f>
        <v>18600</v>
      </c>
      <c r="H512" s="61" t="s">
        <v>38</v>
      </c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252">
        <v>50900060173</v>
      </c>
      <c r="T512" s="62"/>
      <c r="U512" s="265" t="s">
        <v>1033</v>
      </c>
      <c r="V512" s="3"/>
    </row>
    <row r="513" spans="1:23" ht="30" x14ac:dyDescent="0.25">
      <c r="A513" s="379">
        <v>407</v>
      </c>
      <c r="B513" s="403" t="s">
        <v>1046</v>
      </c>
      <c r="C513" s="400" t="s">
        <v>1049</v>
      </c>
      <c r="D513" s="65">
        <v>0</v>
      </c>
      <c r="E513" s="65">
        <v>1.63</v>
      </c>
      <c r="F513" s="65">
        <v>1.63</v>
      </c>
      <c r="G513" s="60">
        <f>F513*6*1000</f>
        <v>9780</v>
      </c>
      <c r="H513" s="61" t="s">
        <v>38</v>
      </c>
      <c r="I513" s="61" t="s">
        <v>1050</v>
      </c>
      <c r="J513" s="61">
        <v>0.33500000000000002</v>
      </c>
      <c r="K513" s="296" t="s">
        <v>1051</v>
      </c>
      <c r="L513" s="65">
        <v>18.059999999999999</v>
      </c>
      <c r="M513" s="65">
        <v>121</v>
      </c>
      <c r="N513" s="65"/>
      <c r="O513" s="62"/>
      <c r="P513" s="61" t="s">
        <v>397</v>
      </c>
      <c r="Q513" s="61"/>
      <c r="R513" s="62"/>
      <c r="S513" s="474" t="s">
        <v>1052</v>
      </c>
      <c r="T513" s="480"/>
      <c r="U513" s="482" t="s">
        <v>1112</v>
      </c>
      <c r="V513" s="483"/>
      <c r="W513" s="483"/>
    </row>
    <row r="514" spans="1:23" x14ac:dyDescent="0.25">
      <c r="A514" s="379"/>
      <c r="B514" s="403"/>
      <c r="C514" s="400"/>
      <c r="D514" s="297">
        <v>1.63</v>
      </c>
      <c r="E514" s="297">
        <v>1.71</v>
      </c>
      <c r="F514" s="297">
        <f>E514-D514</f>
        <v>8.0000000000000071E-2</v>
      </c>
      <c r="G514" s="298">
        <v>640</v>
      </c>
      <c r="H514" s="61" t="s">
        <v>71</v>
      </c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474"/>
      <c r="T514" s="480"/>
      <c r="U514" s="482"/>
    </row>
    <row r="515" spans="1:23" x14ac:dyDescent="0.25">
      <c r="A515" s="379"/>
      <c r="B515" s="403"/>
      <c r="C515" s="400"/>
      <c r="D515" s="297">
        <v>1.71</v>
      </c>
      <c r="E515" s="297">
        <v>1.95</v>
      </c>
      <c r="F515" s="297">
        <f>E515-D515</f>
        <v>0.24</v>
      </c>
      <c r="G515" s="298">
        <v>1920</v>
      </c>
      <c r="H515" s="298" t="s">
        <v>38</v>
      </c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474"/>
      <c r="T515" s="480"/>
      <c r="U515" s="482"/>
    </row>
    <row r="516" spans="1:23" ht="30" x14ac:dyDescent="0.25">
      <c r="A516" s="87">
        <v>408</v>
      </c>
      <c r="B516" s="79" t="s">
        <v>1048</v>
      </c>
      <c r="C516" s="110" t="s">
        <v>1054</v>
      </c>
      <c r="D516" s="65">
        <v>0</v>
      </c>
      <c r="E516" s="65">
        <v>0.7</v>
      </c>
      <c r="F516" s="65">
        <v>0.7</v>
      </c>
      <c r="G516" s="60">
        <f>F516*5*1000</f>
        <v>3500</v>
      </c>
      <c r="H516" s="61" t="s">
        <v>38</v>
      </c>
      <c r="I516" s="61" t="s">
        <v>1050</v>
      </c>
      <c r="J516" s="61">
        <v>0.08</v>
      </c>
      <c r="K516" s="296" t="s">
        <v>1055</v>
      </c>
      <c r="L516" s="65">
        <v>18.059999999999999</v>
      </c>
      <c r="M516" s="65">
        <v>117.6</v>
      </c>
      <c r="N516" s="65"/>
      <c r="O516" s="62"/>
      <c r="P516" s="61" t="s">
        <v>397</v>
      </c>
      <c r="Q516" s="61"/>
      <c r="R516" s="62"/>
      <c r="S516" s="99">
        <v>50900080030001</v>
      </c>
      <c r="T516" s="62"/>
      <c r="U516" s="62"/>
    </row>
    <row r="517" spans="1:23" x14ac:dyDescent="0.25">
      <c r="A517" s="87">
        <v>409</v>
      </c>
      <c r="B517" s="79" t="s">
        <v>1053</v>
      </c>
      <c r="C517" s="110" t="s">
        <v>1056</v>
      </c>
      <c r="D517" s="65">
        <v>0</v>
      </c>
      <c r="E517" s="65">
        <v>3.54</v>
      </c>
      <c r="F517" s="65">
        <v>3.54</v>
      </c>
      <c r="G517" s="60">
        <f>F517*5*1000</f>
        <v>17700</v>
      </c>
      <c r="H517" s="61" t="s">
        <v>38</v>
      </c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99">
        <v>50900130048001</v>
      </c>
      <c r="T517" s="62"/>
      <c r="U517" s="62"/>
      <c r="V517" s="3"/>
    </row>
    <row r="518" spans="1:23" ht="30" x14ac:dyDescent="0.25">
      <c r="A518" s="87">
        <v>410</v>
      </c>
      <c r="B518" s="79" t="s">
        <v>1177</v>
      </c>
      <c r="C518" s="110" t="s">
        <v>1058</v>
      </c>
      <c r="D518" s="65">
        <v>0</v>
      </c>
      <c r="E518" s="65">
        <v>4.0599999999999996</v>
      </c>
      <c r="F518" s="65">
        <v>4.0599999999999996</v>
      </c>
      <c r="G518" s="60">
        <f>F518*5*1000</f>
        <v>20299.999999999996</v>
      </c>
      <c r="H518" s="61" t="s">
        <v>38</v>
      </c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99">
        <v>50900010141001</v>
      </c>
      <c r="T518" s="62"/>
      <c r="U518" s="62"/>
    </row>
    <row r="519" spans="1:23" ht="30" x14ac:dyDescent="0.25">
      <c r="A519" s="87">
        <v>411</v>
      </c>
      <c r="B519" s="79" t="s">
        <v>1057</v>
      </c>
      <c r="C519" s="110" t="s">
        <v>1060</v>
      </c>
      <c r="D519" s="65">
        <v>0</v>
      </c>
      <c r="E519" s="65">
        <v>3.11</v>
      </c>
      <c r="F519" s="65">
        <v>3.11</v>
      </c>
      <c r="G519" s="60">
        <f>F519*6*1000</f>
        <v>18660</v>
      </c>
      <c r="H519" s="61" t="s">
        <v>38</v>
      </c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99">
        <v>50900050073001</v>
      </c>
      <c r="T519" s="62"/>
      <c r="U519" s="62"/>
      <c r="V519" s="3"/>
    </row>
    <row r="520" spans="1:23" ht="30" x14ac:dyDescent="0.25">
      <c r="A520" s="87">
        <v>412</v>
      </c>
      <c r="B520" s="79" t="s">
        <v>1059</v>
      </c>
      <c r="C520" s="110" t="s">
        <v>1062</v>
      </c>
      <c r="D520" s="65">
        <v>0</v>
      </c>
      <c r="E520" s="65">
        <v>1.37</v>
      </c>
      <c r="F520" s="65">
        <v>1.37</v>
      </c>
      <c r="G520" s="60">
        <f t="shared" ref="G520:G538" si="3">F520*5*1000</f>
        <v>6850.0000000000009</v>
      </c>
      <c r="H520" s="61" t="s">
        <v>1063</v>
      </c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99">
        <v>50900050077001</v>
      </c>
      <c r="T520" s="62"/>
      <c r="U520" s="62"/>
      <c r="V520" s="3"/>
    </row>
    <row r="521" spans="1:23" ht="30" x14ac:dyDescent="0.25">
      <c r="A521" s="87">
        <v>413</v>
      </c>
      <c r="B521" s="79" t="s">
        <v>1061</v>
      </c>
      <c r="C521" s="110" t="s">
        <v>1065</v>
      </c>
      <c r="D521" s="67">
        <v>0</v>
      </c>
      <c r="E521" s="67">
        <v>0.22</v>
      </c>
      <c r="F521" s="67">
        <v>0.22</v>
      </c>
      <c r="G521" s="61">
        <v>1320</v>
      </c>
      <c r="H521" s="61" t="s">
        <v>206</v>
      </c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252">
        <v>50900020639</v>
      </c>
      <c r="T521" s="266" t="s">
        <v>1066</v>
      </c>
      <c r="U521" s="265" t="s">
        <v>1031</v>
      </c>
    </row>
    <row r="522" spans="1:23" x14ac:dyDescent="0.25">
      <c r="A522" s="379">
        <v>414</v>
      </c>
      <c r="B522" s="403" t="s">
        <v>1064</v>
      </c>
      <c r="C522" s="400" t="s">
        <v>1068</v>
      </c>
      <c r="D522" s="299">
        <v>0</v>
      </c>
      <c r="E522" s="299">
        <v>0.13</v>
      </c>
      <c r="F522" s="299">
        <f>E522-D522</f>
        <v>0.13</v>
      </c>
      <c r="G522" s="298">
        <v>585</v>
      </c>
      <c r="H522" s="298" t="s">
        <v>71</v>
      </c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484">
        <v>50900020581003</v>
      </c>
      <c r="T522" s="479" t="s">
        <v>1066</v>
      </c>
      <c r="U522" s="480"/>
    </row>
    <row r="523" spans="1:23" x14ac:dyDescent="0.25">
      <c r="A523" s="379"/>
      <c r="B523" s="403"/>
      <c r="C523" s="400"/>
      <c r="D523" s="299">
        <v>0.13</v>
      </c>
      <c r="E523" s="299">
        <v>0.26900000000000002</v>
      </c>
      <c r="F523" s="299">
        <f>E523-D523</f>
        <v>0.13900000000000001</v>
      </c>
      <c r="G523" s="298">
        <v>626</v>
      </c>
      <c r="H523" s="298" t="s">
        <v>38</v>
      </c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484"/>
      <c r="T523" s="479"/>
      <c r="U523" s="480"/>
    </row>
    <row r="524" spans="1:23" x14ac:dyDescent="0.25">
      <c r="A524" s="379"/>
      <c r="B524" s="403"/>
      <c r="C524" s="400"/>
      <c r="D524" s="299">
        <v>0.26900000000000002</v>
      </c>
      <c r="E524" s="299">
        <v>0.44</v>
      </c>
      <c r="F524" s="299">
        <f>E524-D524</f>
        <v>0.17099999999999999</v>
      </c>
      <c r="G524" s="298">
        <v>770</v>
      </c>
      <c r="H524" s="298" t="s">
        <v>206</v>
      </c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484"/>
      <c r="T524" s="479"/>
      <c r="U524" s="480"/>
    </row>
    <row r="525" spans="1:23" x14ac:dyDescent="0.25">
      <c r="A525" s="87">
        <v>415</v>
      </c>
      <c r="B525" s="79" t="s">
        <v>1067</v>
      </c>
      <c r="C525" s="110" t="s">
        <v>69</v>
      </c>
      <c r="D525" s="67">
        <v>0</v>
      </c>
      <c r="E525" s="67">
        <v>0.41399999999999998</v>
      </c>
      <c r="F525" s="67">
        <f>E525-D525</f>
        <v>0.41399999999999998</v>
      </c>
      <c r="G525" s="61">
        <v>1863</v>
      </c>
      <c r="H525" s="61" t="s">
        <v>38</v>
      </c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99">
        <v>50900020619002</v>
      </c>
      <c r="T525" s="264" t="s">
        <v>1066</v>
      </c>
      <c r="U525" s="62"/>
    </row>
    <row r="526" spans="1:23" x14ac:dyDescent="0.25">
      <c r="A526" s="87">
        <v>416</v>
      </c>
      <c r="B526" s="79" t="s">
        <v>1069</v>
      </c>
      <c r="C526" s="110" t="s">
        <v>650</v>
      </c>
      <c r="D526" s="299">
        <v>0</v>
      </c>
      <c r="E526" s="299">
        <v>0.36899999999999999</v>
      </c>
      <c r="F526" s="299">
        <v>0.36899999999999999</v>
      </c>
      <c r="G526" s="298">
        <v>1476</v>
      </c>
      <c r="H526" s="298" t="s">
        <v>71</v>
      </c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300">
        <v>50900060080007</v>
      </c>
      <c r="T526" s="62" t="s">
        <v>1071</v>
      </c>
      <c r="U526" s="62"/>
    </row>
    <row r="527" spans="1:23" x14ac:dyDescent="0.25">
      <c r="A527" s="379">
        <v>417</v>
      </c>
      <c r="B527" s="403" t="s">
        <v>1070</v>
      </c>
      <c r="C527" s="400" t="s">
        <v>1073</v>
      </c>
      <c r="D527" s="67">
        <v>0</v>
      </c>
      <c r="E527" s="67">
        <v>1.264</v>
      </c>
      <c r="F527" s="67">
        <v>1.264</v>
      </c>
      <c r="G527" s="61">
        <v>6578</v>
      </c>
      <c r="H527" s="61" t="s">
        <v>206</v>
      </c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474" t="s">
        <v>1074</v>
      </c>
      <c r="T527" s="479" t="s">
        <v>1075</v>
      </c>
      <c r="U527" s="476" t="s">
        <v>1033</v>
      </c>
      <c r="V527" s="9"/>
    </row>
    <row r="528" spans="1:23" x14ac:dyDescent="0.25">
      <c r="A528" s="379"/>
      <c r="B528" s="403"/>
      <c r="C528" s="400"/>
      <c r="D528" s="67">
        <v>1.264</v>
      </c>
      <c r="E528" s="67">
        <v>1.494</v>
      </c>
      <c r="F528" s="67">
        <v>0.23</v>
      </c>
      <c r="G528" s="61">
        <v>4745</v>
      </c>
      <c r="H528" s="61" t="s">
        <v>71</v>
      </c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474"/>
      <c r="T528" s="479"/>
      <c r="U528" s="476"/>
      <c r="V528" s="9"/>
    </row>
    <row r="529" spans="1:25" x14ac:dyDescent="0.25">
      <c r="A529" s="87">
        <v>418</v>
      </c>
      <c r="B529" s="79" t="s">
        <v>1072</v>
      </c>
      <c r="C529" s="110" t="s">
        <v>501</v>
      </c>
      <c r="D529" s="67">
        <v>0</v>
      </c>
      <c r="E529" s="67">
        <v>0.58399999999999996</v>
      </c>
      <c r="F529" s="67">
        <v>0.58399999999999996</v>
      </c>
      <c r="G529" s="298">
        <v>7456</v>
      </c>
      <c r="H529" s="298" t="s">
        <v>71</v>
      </c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300">
        <v>50900020714001</v>
      </c>
      <c r="T529" s="62" t="s">
        <v>1075</v>
      </c>
      <c r="U529" s="62"/>
      <c r="V529" s="3"/>
    </row>
    <row r="530" spans="1:25" x14ac:dyDescent="0.25">
      <c r="A530" s="87">
        <v>419</v>
      </c>
      <c r="B530" s="79" t="s">
        <v>1076</v>
      </c>
      <c r="C530" s="110" t="s">
        <v>1077</v>
      </c>
      <c r="D530" s="299">
        <v>0</v>
      </c>
      <c r="E530" s="299">
        <v>0.82499999999999996</v>
      </c>
      <c r="F530" s="299">
        <v>0.82499999999999996</v>
      </c>
      <c r="G530" s="298">
        <v>4944</v>
      </c>
      <c r="H530" s="298" t="s">
        <v>38</v>
      </c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300">
        <v>50900030070001</v>
      </c>
      <c r="T530" s="62" t="s">
        <v>1078</v>
      </c>
      <c r="U530" s="62"/>
    </row>
    <row r="531" spans="1:25" x14ac:dyDescent="0.25">
      <c r="A531" s="87">
        <v>420</v>
      </c>
      <c r="B531" s="79" t="s">
        <v>1178</v>
      </c>
      <c r="C531" s="110" t="s">
        <v>1079</v>
      </c>
      <c r="D531" s="112">
        <v>0</v>
      </c>
      <c r="E531" s="112">
        <v>0.46</v>
      </c>
      <c r="F531" s="112">
        <v>0.46</v>
      </c>
      <c r="G531" s="60">
        <f t="shared" si="3"/>
        <v>2300.0000000000005</v>
      </c>
      <c r="H531" s="61" t="s">
        <v>38</v>
      </c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99">
        <v>50900050017001</v>
      </c>
      <c r="T531" s="62"/>
      <c r="U531" s="62"/>
    </row>
    <row r="532" spans="1:25" ht="30" x14ac:dyDescent="0.25">
      <c r="A532" s="87">
        <v>421</v>
      </c>
      <c r="B532" s="79" t="s">
        <v>1179</v>
      </c>
      <c r="C532" s="110" t="s">
        <v>1182</v>
      </c>
      <c r="D532" s="112">
        <v>0</v>
      </c>
      <c r="E532" s="112">
        <v>0.89400000000000002</v>
      </c>
      <c r="F532" s="112">
        <v>0.89</v>
      </c>
      <c r="G532" s="60">
        <v>5364</v>
      </c>
      <c r="H532" s="61" t="s">
        <v>38</v>
      </c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99" t="s">
        <v>1184</v>
      </c>
      <c r="T532" s="62"/>
      <c r="U532" s="301" t="s">
        <v>1033</v>
      </c>
    </row>
    <row r="533" spans="1:25" ht="30" x14ac:dyDescent="0.25">
      <c r="A533" s="87">
        <v>422</v>
      </c>
      <c r="B533" s="79" t="s">
        <v>1180</v>
      </c>
      <c r="C533" s="110" t="s">
        <v>1183</v>
      </c>
      <c r="D533" s="112">
        <v>0</v>
      </c>
      <c r="E533" s="112">
        <v>3.923</v>
      </c>
      <c r="F533" s="112">
        <v>3.923</v>
      </c>
      <c r="G533" s="60">
        <v>23538</v>
      </c>
      <c r="H533" s="61" t="s">
        <v>38</v>
      </c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99" t="s">
        <v>1185</v>
      </c>
      <c r="T533" s="62"/>
      <c r="U533" s="301" t="s">
        <v>1033</v>
      </c>
    </row>
    <row r="534" spans="1:25" ht="45" x14ac:dyDescent="0.25">
      <c r="A534" s="87">
        <v>423</v>
      </c>
      <c r="B534" s="79" t="s">
        <v>1082</v>
      </c>
      <c r="C534" s="110" t="s">
        <v>1080</v>
      </c>
      <c r="D534" s="65">
        <v>0</v>
      </c>
      <c r="E534" s="65">
        <v>0.215</v>
      </c>
      <c r="F534" s="65">
        <v>0.22</v>
      </c>
      <c r="G534" s="60">
        <f t="shared" si="3"/>
        <v>1100</v>
      </c>
      <c r="H534" s="61" t="s">
        <v>38</v>
      </c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252" t="s">
        <v>1081</v>
      </c>
      <c r="T534" s="62"/>
      <c r="U534" s="265" t="s">
        <v>1113</v>
      </c>
      <c r="V534" s="416"/>
      <c r="W534" s="416"/>
      <c r="X534" s="5"/>
      <c r="Y534" s="5"/>
    </row>
    <row r="535" spans="1:25" x14ac:dyDescent="0.25">
      <c r="A535" s="87">
        <v>424</v>
      </c>
      <c r="B535" s="79" t="s">
        <v>1084</v>
      </c>
      <c r="C535" s="110" t="s">
        <v>1083</v>
      </c>
      <c r="D535" s="65">
        <v>0</v>
      </c>
      <c r="E535" s="65">
        <v>0.5</v>
      </c>
      <c r="F535" s="65">
        <v>0.5</v>
      </c>
      <c r="G535" s="60">
        <f t="shared" si="3"/>
        <v>2500</v>
      </c>
      <c r="H535" s="61" t="s">
        <v>38</v>
      </c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99">
        <v>50900020624001</v>
      </c>
      <c r="T535" s="62"/>
      <c r="U535" s="62"/>
    </row>
    <row r="536" spans="1:25" ht="30" x14ac:dyDescent="0.25">
      <c r="A536" s="87">
        <v>425</v>
      </c>
      <c r="B536" s="79" t="s">
        <v>1086</v>
      </c>
      <c r="C536" s="110" t="s">
        <v>1085</v>
      </c>
      <c r="D536" s="65">
        <v>0</v>
      </c>
      <c r="E536" s="65">
        <v>0.86699999999999999</v>
      </c>
      <c r="F536" s="65">
        <v>0.87</v>
      </c>
      <c r="G536" s="60">
        <f t="shared" si="3"/>
        <v>4350</v>
      </c>
      <c r="H536" s="61" t="s">
        <v>38</v>
      </c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252">
        <v>50900140041</v>
      </c>
      <c r="T536" s="62"/>
      <c r="U536" s="265" t="s">
        <v>1033</v>
      </c>
    </row>
    <row r="537" spans="1:25" ht="30" x14ac:dyDescent="0.25">
      <c r="A537" s="87">
        <v>426</v>
      </c>
      <c r="B537" s="79" t="s">
        <v>1088</v>
      </c>
      <c r="C537" s="110" t="s">
        <v>1087</v>
      </c>
      <c r="D537" s="65">
        <v>0</v>
      </c>
      <c r="E537" s="65">
        <v>1.7</v>
      </c>
      <c r="F537" s="65">
        <v>1.7</v>
      </c>
      <c r="G537" s="60">
        <f t="shared" si="3"/>
        <v>8500</v>
      </c>
      <c r="H537" s="61" t="s">
        <v>38</v>
      </c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99">
        <v>50900010135001</v>
      </c>
      <c r="T537" s="62"/>
      <c r="U537" s="62"/>
    </row>
    <row r="538" spans="1:25" x14ac:dyDescent="0.25">
      <c r="A538" s="87">
        <v>427</v>
      </c>
      <c r="B538" s="79" t="s">
        <v>1090</v>
      </c>
      <c r="C538" s="110" t="s">
        <v>1089</v>
      </c>
      <c r="D538" s="65">
        <v>0</v>
      </c>
      <c r="E538" s="65">
        <v>0.83</v>
      </c>
      <c r="F538" s="65">
        <v>0.83</v>
      </c>
      <c r="G538" s="60">
        <f t="shared" si="3"/>
        <v>4149.9999999999991</v>
      </c>
      <c r="H538" s="61" t="s">
        <v>1063</v>
      </c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99">
        <v>50900010142001</v>
      </c>
      <c r="T538" s="266"/>
      <c r="U538" s="62"/>
      <c r="V538" s="3"/>
    </row>
    <row r="539" spans="1:25" x14ac:dyDescent="0.25">
      <c r="A539" s="379">
        <v>428</v>
      </c>
      <c r="B539" s="403" t="s">
        <v>1095</v>
      </c>
      <c r="C539" s="400" t="s">
        <v>1091</v>
      </c>
      <c r="D539" s="299">
        <v>0</v>
      </c>
      <c r="E539" s="299">
        <v>0.109</v>
      </c>
      <c r="F539" s="299">
        <v>0.109</v>
      </c>
      <c r="G539" s="298">
        <v>509</v>
      </c>
      <c r="H539" s="298" t="s">
        <v>1092</v>
      </c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474" t="s">
        <v>1093</v>
      </c>
      <c r="T539" s="479" t="s">
        <v>1066</v>
      </c>
      <c r="U539" s="480"/>
      <c r="V539" s="5"/>
      <c r="W539" s="5"/>
      <c r="X539" s="5"/>
    </row>
    <row r="540" spans="1:25" x14ac:dyDescent="0.25">
      <c r="A540" s="379"/>
      <c r="B540" s="403"/>
      <c r="C540" s="400"/>
      <c r="D540" s="299">
        <v>0.109</v>
      </c>
      <c r="E540" s="299">
        <v>0.222</v>
      </c>
      <c r="F540" s="299">
        <v>0.113</v>
      </c>
      <c r="G540" s="298">
        <v>875</v>
      </c>
      <c r="H540" s="298" t="s">
        <v>1094</v>
      </c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474"/>
      <c r="T540" s="479"/>
      <c r="U540" s="480"/>
      <c r="V540" s="2"/>
      <c r="W540" s="5"/>
      <c r="X540" s="5"/>
    </row>
    <row r="541" spans="1:25" x14ac:dyDescent="0.25">
      <c r="A541" s="379">
        <v>429</v>
      </c>
      <c r="B541" s="403" t="s">
        <v>1097</v>
      </c>
      <c r="C541" s="400" t="s">
        <v>1096</v>
      </c>
      <c r="D541" s="67">
        <v>0</v>
      </c>
      <c r="E541" s="67">
        <v>0.115</v>
      </c>
      <c r="F541" s="67">
        <v>0.115</v>
      </c>
      <c r="G541" s="298">
        <v>425</v>
      </c>
      <c r="H541" s="298" t="s">
        <v>206</v>
      </c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484">
        <v>50900020034076</v>
      </c>
      <c r="T541" s="479" t="s">
        <v>1075</v>
      </c>
      <c r="U541" s="480"/>
      <c r="V541" s="3"/>
    </row>
    <row r="542" spans="1:25" x14ac:dyDescent="0.25">
      <c r="A542" s="379"/>
      <c r="B542" s="403"/>
      <c r="C542" s="400"/>
      <c r="D542" s="67">
        <v>0.115</v>
      </c>
      <c r="E542" s="67">
        <v>0.3</v>
      </c>
      <c r="F542" s="67">
        <v>0.3</v>
      </c>
      <c r="G542" s="298">
        <v>2640</v>
      </c>
      <c r="H542" s="298" t="s">
        <v>38</v>
      </c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484"/>
      <c r="T542" s="479"/>
      <c r="U542" s="480"/>
      <c r="V542" s="3"/>
    </row>
    <row r="543" spans="1:25" x14ac:dyDescent="0.25">
      <c r="A543" s="87">
        <v>430</v>
      </c>
      <c r="B543" s="79" t="s">
        <v>1181</v>
      </c>
      <c r="C543" s="110" t="s">
        <v>512</v>
      </c>
      <c r="D543" s="299">
        <v>0</v>
      </c>
      <c r="E543" s="299">
        <v>0.14499999999999999</v>
      </c>
      <c r="F543" s="299">
        <v>0.14499999999999999</v>
      </c>
      <c r="G543" s="298">
        <v>1290</v>
      </c>
      <c r="H543" s="298" t="s">
        <v>71</v>
      </c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300">
        <v>50900040037015</v>
      </c>
      <c r="T543" s="62" t="s">
        <v>1078</v>
      </c>
      <c r="U543" s="62"/>
    </row>
    <row r="544" spans="1:25" x14ac:dyDescent="0.25">
      <c r="A544" s="87"/>
      <c r="B544" s="370" t="s">
        <v>1114</v>
      </c>
      <c r="C544" s="75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01"/>
      <c r="T544" s="101"/>
      <c r="U544" s="141"/>
    </row>
    <row r="545" spans="1:22" x14ac:dyDescent="0.25">
      <c r="A545" s="87">
        <v>431</v>
      </c>
      <c r="B545" s="75" t="s">
        <v>1115</v>
      </c>
      <c r="C545" s="79" t="s">
        <v>1116</v>
      </c>
      <c r="D545" s="108">
        <v>0</v>
      </c>
      <c r="E545" s="104">
        <v>0.54</v>
      </c>
      <c r="F545" s="104">
        <v>0.54</v>
      </c>
      <c r="G545" s="104">
        <v>2160</v>
      </c>
      <c r="H545" s="104" t="s">
        <v>38</v>
      </c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214">
        <v>50940040293001</v>
      </c>
      <c r="T545" s="87" t="s">
        <v>1114</v>
      </c>
      <c r="U545" s="211"/>
      <c r="V545" s="33"/>
    </row>
    <row r="546" spans="1:22" x14ac:dyDescent="0.25">
      <c r="A546" s="87">
        <v>432</v>
      </c>
      <c r="B546" s="75" t="s">
        <v>1117</v>
      </c>
      <c r="C546" s="79" t="s">
        <v>1118</v>
      </c>
      <c r="D546" s="108">
        <v>0</v>
      </c>
      <c r="E546" s="104">
        <v>0.15</v>
      </c>
      <c r="F546" s="104">
        <v>0.15</v>
      </c>
      <c r="G546" s="104">
        <v>675</v>
      </c>
      <c r="H546" s="104" t="s">
        <v>38</v>
      </c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146">
        <v>50940040284001</v>
      </c>
      <c r="T546" s="87" t="s">
        <v>1114</v>
      </c>
      <c r="U546" s="193"/>
      <c r="V546" s="32"/>
    </row>
    <row r="547" spans="1:22" x14ac:dyDescent="0.25">
      <c r="A547" s="87">
        <v>433</v>
      </c>
      <c r="B547" s="75" t="s">
        <v>1119</v>
      </c>
      <c r="C547" s="79" t="s">
        <v>1120</v>
      </c>
      <c r="D547" s="108">
        <v>0</v>
      </c>
      <c r="E547" s="104">
        <v>0.23</v>
      </c>
      <c r="F547" s="104">
        <v>0.23</v>
      </c>
      <c r="G547" s="104">
        <v>920</v>
      </c>
      <c r="H547" s="104" t="s">
        <v>38</v>
      </c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214">
        <v>50940040170001</v>
      </c>
      <c r="T547" s="87" t="s">
        <v>1114</v>
      </c>
      <c r="U547" s="193"/>
      <c r="V547" s="32"/>
    </row>
    <row r="548" spans="1:22" x14ac:dyDescent="0.25">
      <c r="A548" s="87">
        <v>434</v>
      </c>
      <c r="B548" s="75" t="s">
        <v>1121</v>
      </c>
      <c r="C548" s="79" t="s">
        <v>1122</v>
      </c>
      <c r="D548" s="108">
        <v>0</v>
      </c>
      <c r="E548" s="104">
        <v>2.0499999999999998</v>
      </c>
      <c r="F548" s="104">
        <v>2.0499999999999998</v>
      </c>
      <c r="G548" s="104">
        <v>9225</v>
      </c>
      <c r="H548" s="104" t="s">
        <v>38</v>
      </c>
      <c r="I548" s="102"/>
      <c r="J548" s="75"/>
      <c r="K548" s="75"/>
      <c r="L548" s="75"/>
      <c r="M548" s="75"/>
      <c r="N548" s="75"/>
      <c r="O548" s="75"/>
      <c r="P548" s="75"/>
      <c r="Q548" s="75"/>
      <c r="R548" s="75"/>
      <c r="S548" s="214">
        <v>50940030118001</v>
      </c>
      <c r="T548" s="87"/>
      <c r="U548" s="193"/>
      <c r="V548" s="32"/>
    </row>
    <row r="549" spans="1:22" x14ac:dyDescent="0.25">
      <c r="A549" s="87">
        <v>435</v>
      </c>
      <c r="B549" s="75" t="s">
        <v>1123</v>
      </c>
      <c r="C549" s="79" t="s">
        <v>1124</v>
      </c>
      <c r="D549" s="108">
        <v>0</v>
      </c>
      <c r="E549" s="104">
        <v>5.61</v>
      </c>
      <c r="F549" s="104">
        <v>5.61</v>
      </c>
      <c r="G549" s="104">
        <v>28050</v>
      </c>
      <c r="H549" s="104" t="s">
        <v>38</v>
      </c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214">
        <v>50940030128001</v>
      </c>
      <c r="T549" s="87"/>
      <c r="U549" s="193"/>
      <c r="V549" s="32"/>
    </row>
    <row r="550" spans="1:22" ht="30" x14ac:dyDescent="0.25">
      <c r="A550" s="87">
        <v>436</v>
      </c>
      <c r="B550" s="75" t="s">
        <v>1125</v>
      </c>
      <c r="C550" s="110" t="s">
        <v>1126</v>
      </c>
      <c r="D550" s="108">
        <v>0</v>
      </c>
      <c r="E550" s="104">
        <v>1.78</v>
      </c>
      <c r="F550" s="104">
        <v>1.78</v>
      </c>
      <c r="G550" s="104">
        <v>10680</v>
      </c>
      <c r="H550" s="104" t="s">
        <v>38</v>
      </c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214">
        <v>50940050125001</v>
      </c>
      <c r="T550" s="87"/>
      <c r="U550" s="208"/>
      <c r="V550" s="32"/>
    </row>
    <row r="551" spans="1:22" ht="30" x14ac:dyDescent="0.25">
      <c r="A551" s="87">
        <v>437</v>
      </c>
      <c r="B551" s="75" t="s">
        <v>1127</v>
      </c>
      <c r="C551" s="110" t="s">
        <v>1128</v>
      </c>
      <c r="D551" s="108">
        <v>0</v>
      </c>
      <c r="E551" s="108">
        <v>1.34</v>
      </c>
      <c r="F551" s="108">
        <v>1.34</v>
      </c>
      <c r="G551" s="104">
        <v>8040</v>
      </c>
      <c r="H551" s="104" t="s">
        <v>38</v>
      </c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162">
        <v>50940040019009</v>
      </c>
      <c r="T551" s="87"/>
      <c r="U551" s="208"/>
      <c r="V551" s="103"/>
    </row>
    <row r="552" spans="1:22" ht="30" x14ac:dyDescent="0.25">
      <c r="A552" s="87">
        <v>438</v>
      </c>
      <c r="B552" s="75" t="s">
        <v>1129</v>
      </c>
      <c r="C552" s="110" t="s">
        <v>1130</v>
      </c>
      <c r="D552" s="108">
        <v>0</v>
      </c>
      <c r="E552" s="104">
        <v>2.71</v>
      </c>
      <c r="F552" s="104">
        <v>2.71</v>
      </c>
      <c r="G552" s="104">
        <v>11653</v>
      </c>
      <c r="H552" s="104" t="s">
        <v>38</v>
      </c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214">
        <v>50940040285</v>
      </c>
      <c r="T552" s="87"/>
      <c r="U552" s="110" t="s">
        <v>1187</v>
      </c>
      <c r="V552" s="32"/>
    </row>
    <row r="553" spans="1:22" x14ac:dyDescent="0.25">
      <c r="A553" s="87">
        <v>439</v>
      </c>
      <c r="B553" s="75" t="s">
        <v>1131</v>
      </c>
      <c r="C553" s="79" t="s">
        <v>1132</v>
      </c>
      <c r="D553" s="108">
        <v>0</v>
      </c>
      <c r="E553" s="108">
        <v>3.24</v>
      </c>
      <c r="F553" s="108">
        <v>3.24</v>
      </c>
      <c r="G553" s="104">
        <v>16200</v>
      </c>
      <c r="H553" s="104" t="s">
        <v>38</v>
      </c>
      <c r="I553" s="75"/>
      <c r="J553" s="75"/>
      <c r="K553" s="82"/>
      <c r="L553" s="215"/>
      <c r="M553" s="215"/>
      <c r="N553" s="215"/>
      <c r="O553" s="75"/>
      <c r="P553" s="75"/>
      <c r="Q553" s="75"/>
      <c r="R553" s="75"/>
      <c r="S553" s="214">
        <v>50940040243001</v>
      </c>
      <c r="T553" s="87"/>
      <c r="U553" s="193"/>
      <c r="V553" s="32"/>
    </row>
    <row r="554" spans="1:22" x14ac:dyDescent="0.25">
      <c r="A554" s="87">
        <v>440</v>
      </c>
      <c r="B554" s="75" t="s">
        <v>1133</v>
      </c>
      <c r="C554" s="79" t="s">
        <v>1134</v>
      </c>
      <c r="D554" s="108">
        <v>0</v>
      </c>
      <c r="E554" s="104">
        <v>2.39</v>
      </c>
      <c r="F554" s="104">
        <v>2.39</v>
      </c>
      <c r="G554" s="104">
        <v>14340</v>
      </c>
      <c r="H554" s="104" t="s">
        <v>38</v>
      </c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146">
        <v>50940040260001</v>
      </c>
      <c r="T554" s="87"/>
      <c r="U554" s="193"/>
      <c r="V554" s="32"/>
    </row>
    <row r="555" spans="1:22" x14ac:dyDescent="0.25">
      <c r="A555" s="87">
        <v>441</v>
      </c>
      <c r="B555" s="75" t="s">
        <v>1135</v>
      </c>
      <c r="C555" s="79" t="s">
        <v>1136</v>
      </c>
      <c r="D555" s="108">
        <v>0</v>
      </c>
      <c r="E555" s="104">
        <v>0.42</v>
      </c>
      <c r="F555" s="104">
        <v>0.42</v>
      </c>
      <c r="G555" s="104">
        <v>1890</v>
      </c>
      <c r="H555" s="104" t="s">
        <v>38</v>
      </c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214">
        <v>50940040282001</v>
      </c>
      <c r="T555" s="87"/>
      <c r="U555" s="193"/>
      <c r="V555" s="32"/>
    </row>
    <row r="556" spans="1:22" ht="30" x14ac:dyDescent="0.25">
      <c r="A556" s="87">
        <v>442</v>
      </c>
      <c r="B556" s="75" t="s">
        <v>1137</v>
      </c>
      <c r="C556" s="79" t="s">
        <v>1138</v>
      </c>
      <c r="D556" s="108">
        <v>0</v>
      </c>
      <c r="E556" s="104">
        <v>1.43</v>
      </c>
      <c r="F556" s="104">
        <v>1.43</v>
      </c>
      <c r="G556" s="104">
        <v>5720</v>
      </c>
      <c r="H556" s="104" t="s">
        <v>38</v>
      </c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214">
        <v>50940050108</v>
      </c>
      <c r="T556" s="87"/>
      <c r="U556" s="110" t="s">
        <v>1108</v>
      </c>
      <c r="V556" s="32"/>
    </row>
    <row r="557" spans="1:22" ht="30" x14ac:dyDescent="0.25">
      <c r="A557" s="87">
        <v>443</v>
      </c>
      <c r="B557" s="75" t="s">
        <v>1139</v>
      </c>
      <c r="C557" s="79" t="s">
        <v>1140</v>
      </c>
      <c r="D557" s="108">
        <v>0</v>
      </c>
      <c r="E557" s="104">
        <v>2.65</v>
      </c>
      <c r="F557" s="104">
        <v>2.65</v>
      </c>
      <c r="G557" s="104">
        <v>13250</v>
      </c>
      <c r="H557" s="104" t="s">
        <v>38</v>
      </c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146">
        <v>50940090104</v>
      </c>
      <c r="T557" s="105"/>
      <c r="U557" s="110" t="s">
        <v>1187</v>
      </c>
      <c r="V557" s="32"/>
    </row>
    <row r="558" spans="1:22" ht="30" x14ac:dyDescent="0.25">
      <c r="A558" s="87">
        <v>444</v>
      </c>
      <c r="B558" s="75" t="s">
        <v>1141</v>
      </c>
      <c r="C558" s="79" t="s">
        <v>1142</v>
      </c>
      <c r="D558" s="108">
        <v>0</v>
      </c>
      <c r="E558" s="104">
        <v>1.81</v>
      </c>
      <c r="F558" s="104">
        <v>1.81</v>
      </c>
      <c r="G558" s="104">
        <v>7964</v>
      </c>
      <c r="H558" s="104" t="s">
        <v>38</v>
      </c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214">
        <v>50940110094</v>
      </c>
      <c r="T558" s="87"/>
      <c r="U558" s="110" t="s">
        <v>1108</v>
      </c>
      <c r="V558" s="32"/>
    </row>
    <row r="559" spans="1:22" x14ac:dyDescent="0.25">
      <c r="A559" s="87">
        <v>445</v>
      </c>
      <c r="B559" s="75" t="s">
        <v>1143</v>
      </c>
      <c r="C559" s="79" t="s">
        <v>1144</v>
      </c>
      <c r="D559" s="108">
        <v>0</v>
      </c>
      <c r="E559" s="104">
        <v>1.63</v>
      </c>
      <c r="F559" s="104">
        <v>1.63</v>
      </c>
      <c r="G559" s="104">
        <v>6846</v>
      </c>
      <c r="H559" s="104" t="s">
        <v>38</v>
      </c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214">
        <v>50940070028011</v>
      </c>
      <c r="T559" s="87"/>
      <c r="U559" s="302"/>
      <c r="V559" s="32"/>
    </row>
    <row r="560" spans="1:22" x14ac:dyDescent="0.25">
      <c r="A560" s="87">
        <v>446</v>
      </c>
      <c r="B560" s="75" t="s">
        <v>1145</v>
      </c>
      <c r="C560" s="79" t="s">
        <v>1146</v>
      </c>
      <c r="D560" s="108">
        <v>0</v>
      </c>
      <c r="E560" s="104">
        <v>1.1299999999999999</v>
      </c>
      <c r="F560" s="104">
        <v>1.1299999999999999</v>
      </c>
      <c r="G560" s="104">
        <v>5650</v>
      </c>
      <c r="H560" s="104" t="s">
        <v>38</v>
      </c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214">
        <v>50940090024011</v>
      </c>
      <c r="T560" s="87"/>
      <c r="U560" s="193"/>
      <c r="V560" s="32"/>
    </row>
    <row r="561" spans="1:22" ht="45" x14ac:dyDescent="0.25">
      <c r="A561" s="87">
        <v>447</v>
      </c>
      <c r="B561" s="75" t="s">
        <v>1147</v>
      </c>
      <c r="C561" s="79" t="s">
        <v>1148</v>
      </c>
      <c r="D561" s="108">
        <v>0</v>
      </c>
      <c r="E561" s="104">
        <v>1.59</v>
      </c>
      <c r="F561" s="104">
        <v>1.59</v>
      </c>
      <c r="G561" s="104">
        <v>6360</v>
      </c>
      <c r="H561" s="104" t="s">
        <v>39</v>
      </c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88">
        <v>50940050007012</v>
      </c>
      <c r="T561" s="87"/>
      <c r="U561" s="147" t="s">
        <v>1188</v>
      </c>
      <c r="V561" s="106"/>
    </row>
    <row r="562" spans="1:22" x14ac:dyDescent="0.25">
      <c r="A562" s="503">
        <v>448</v>
      </c>
      <c r="B562" s="400" t="s">
        <v>1149</v>
      </c>
      <c r="C562" s="400" t="s">
        <v>977</v>
      </c>
      <c r="D562" s="140">
        <v>0</v>
      </c>
      <c r="E562" s="140">
        <v>0.216</v>
      </c>
      <c r="F562" s="140">
        <f>E562-D562</f>
        <v>0.216</v>
      </c>
      <c r="G562" s="104">
        <v>1080</v>
      </c>
      <c r="H562" s="104" t="s">
        <v>71</v>
      </c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421">
        <v>50940040278001</v>
      </c>
      <c r="T562" s="379" t="s">
        <v>1114</v>
      </c>
      <c r="U562" s="486"/>
      <c r="V562" s="32"/>
    </row>
    <row r="563" spans="1:22" x14ac:dyDescent="0.25">
      <c r="A563" s="504"/>
      <c r="B563" s="400"/>
      <c r="C563" s="400"/>
      <c r="D563" s="140">
        <v>0.216</v>
      </c>
      <c r="E563" s="140">
        <v>0.65800000000000003</v>
      </c>
      <c r="F563" s="140">
        <f t="shared" ref="F563:F564" si="4">E563-D563</f>
        <v>0.44200000000000006</v>
      </c>
      <c r="G563" s="104">
        <v>2210</v>
      </c>
      <c r="H563" s="104" t="s">
        <v>38</v>
      </c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421"/>
      <c r="T563" s="379"/>
      <c r="U563" s="486"/>
      <c r="V563" s="32"/>
    </row>
    <row r="564" spans="1:22" x14ac:dyDescent="0.25">
      <c r="A564" s="505"/>
      <c r="B564" s="400"/>
      <c r="C564" s="400"/>
      <c r="D564" s="140">
        <v>0.65800000000000003</v>
      </c>
      <c r="E564" s="140">
        <v>1.006</v>
      </c>
      <c r="F564" s="140">
        <f t="shared" si="4"/>
        <v>0.34799999999999998</v>
      </c>
      <c r="G564" s="104">
        <v>1740</v>
      </c>
      <c r="H564" s="104" t="s">
        <v>71</v>
      </c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421"/>
      <c r="T564" s="379"/>
      <c r="U564" s="486"/>
      <c r="V564" s="32"/>
    </row>
    <row r="565" spans="1:22" ht="30" x14ac:dyDescent="0.25">
      <c r="A565" s="87">
        <v>449</v>
      </c>
      <c r="B565" s="79" t="s">
        <v>1150</v>
      </c>
      <c r="C565" s="79" t="s">
        <v>1151</v>
      </c>
      <c r="D565" s="140">
        <v>0</v>
      </c>
      <c r="E565" s="140">
        <v>0.41</v>
      </c>
      <c r="F565" s="140">
        <v>0.41</v>
      </c>
      <c r="G565" s="104">
        <v>2050</v>
      </c>
      <c r="H565" s="104" t="s">
        <v>38</v>
      </c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214">
        <v>50940040015</v>
      </c>
      <c r="T565" s="87" t="s">
        <v>1114</v>
      </c>
      <c r="U565" s="110" t="s">
        <v>1189</v>
      </c>
      <c r="V565" s="32"/>
    </row>
    <row r="566" spans="1:22" x14ac:dyDescent="0.25">
      <c r="A566" s="87">
        <v>450</v>
      </c>
      <c r="B566" s="79" t="s">
        <v>1152</v>
      </c>
      <c r="C566" s="79" t="s">
        <v>1153</v>
      </c>
      <c r="D566" s="108">
        <v>0</v>
      </c>
      <c r="E566" s="108">
        <v>0.2</v>
      </c>
      <c r="F566" s="108">
        <v>0.2</v>
      </c>
      <c r="G566" s="104">
        <v>700</v>
      </c>
      <c r="H566" s="104" t="s">
        <v>39</v>
      </c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162">
        <v>50940070064004</v>
      </c>
      <c r="T566" s="104"/>
      <c r="U566" s="302"/>
      <c r="V566" s="32"/>
    </row>
    <row r="567" spans="1:22" x14ac:dyDescent="0.25">
      <c r="A567" s="87">
        <v>451</v>
      </c>
      <c r="B567" s="79" t="s">
        <v>1154</v>
      </c>
      <c r="C567" s="79" t="s">
        <v>1155</v>
      </c>
      <c r="D567" s="108">
        <v>0</v>
      </c>
      <c r="E567" s="108">
        <v>0.25</v>
      </c>
      <c r="F567" s="108">
        <v>0.25</v>
      </c>
      <c r="G567" s="104">
        <v>1000</v>
      </c>
      <c r="H567" s="104" t="s">
        <v>39</v>
      </c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162">
        <v>50940040283001</v>
      </c>
      <c r="T567" s="87" t="s">
        <v>1114</v>
      </c>
      <c r="U567" s="193"/>
      <c r="V567" s="32"/>
    </row>
    <row r="568" spans="1:22" ht="30" x14ac:dyDescent="0.25">
      <c r="A568" s="87">
        <v>452</v>
      </c>
      <c r="B568" s="79" t="s">
        <v>1156</v>
      </c>
      <c r="C568" s="79" t="s">
        <v>1157</v>
      </c>
      <c r="D568" s="108">
        <v>0</v>
      </c>
      <c r="E568" s="104">
        <v>0.49</v>
      </c>
      <c r="F568" s="104">
        <v>0.49</v>
      </c>
      <c r="G568" s="104">
        <v>2352</v>
      </c>
      <c r="H568" s="104" t="s">
        <v>38</v>
      </c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214">
        <v>50940060040001</v>
      </c>
      <c r="T568" s="87" t="s">
        <v>1114</v>
      </c>
      <c r="U568" s="143" t="s">
        <v>1170</v>
      </c>
      <c r="V568" s="32"/>
    </row>
    <row r="569" spans="1:22" x14ac:dyDescent="0.25">
      <c r="A569" s="87">
        <v>453</v>
      </c>
      <c r="B569" s="79" t="s">
        <v>1158</v>
      </c>
      <c r="C569" s="79" t="s">
        <v>1161</v>
      </c>
      <c r="D569" s="108">
        <v>0</v>
      </c>
      <c r="E569" s="108">
        <v>1.05</v>
      </c>
      <c r="F569" s="108">
        <v>1.05</v>
      </c>
      <c r="G569" s="104">
        <v>4200</v>
      </c>
      <c r="H569" s="104" t="s">
        <v>38</v>
      </c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214">
        <v>50940020046001</v>
      </c>
      <c r="T569" s="87"/>
      <c r="U569" s="193"/>
      <c r="V569" s="32"/>
    </row>
    <row r="570" spans="1:22" ht="30" customHeight="1" x14ac:dyDescent="0.25">
      <c r="A570" s="503">
        <v>454</v>
      </c>
      <c r="B570" s="403" t="s">
        <v>1160</v>
      </c>
      <c r="C570" s="403" t="s">
        <v>1163</v>
      </c>
      <c r="D570" s="108">
        <v>0</v>
      </c>
      <c r="E570" s="108">
        <v>8.5000000000000006E-2</v>
      </c>
      <c r="F570" s="108">
        <v>0.09</v>
      </c>
      <c r="G570" s="104">
        <v>450</v>
      </c>
      <c r="H570" s="104" t="s">
        <v>71</v>
      </c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401">
        <v>50940040295</v>
      </c>
      <c r="T570" s="379" t="s">
        <v>1114</v>
      </c>
      <c r="U570" s="408" t="s">
        <v>1189</v>
      </c>
      <c r="V570" s="26"/>
    </row>
    <row r="571" spans="1:22" x14ac:dyDescent="0.25">
      <c r="A571" s="505"/>
      <c r="B571" s="403"/>
      <c r="C571" s="403"/>
      <c r="D571" s="108">
        <v>0.09</v>
      </c>
      <c r="E571" s="108">
        <v>0.11</v>
      </c>
      <c r="F571" s="108">
        <v>0.02</v>
      </c>
      <c r="G571" s="104">
        <v>80</v>
      </c>
      <c r="H571" s="104" t="s">
        <v>38</v>
      </c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401"/>
      <c r="T571" s="379"/>
      <c r="U571" s="408"/>
      <c r="V571" s="26"/>
    </row>
    <row r="572" spans="1:22" ht="30" x14ac:dyDescent="0.25">
      <c r="A572" s="87">
        <v>455</v>
      </c>
      <c r="B572" s="79" t="s">
        <v>1162</v>
      </c>
      <c r="C572" s="79" t="s">
        <v>1165</v>
      </c>
      <c r="D572" s="108">
        <v>0</v>
      </c>
      <c r="E572" s="108">
        <v>0.21</v>
      </c>
      <c r="F572" s="108">
        <v>0.21</v>
      </c>
      <c r="G572" s="104">
        <v>750</v>
      </c>
      <c r="H572" s="104" t="s">
        <v>38</v>
      </c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214">
        <v>50940050126</v>
      </c>
      <c r="T572" s="87"/>
      <c r="U572" s="110" t="s">
        <v>1190</v>
      </c>
      <c r="V572" s="32"/>
    </row>
    <row r="573" spans="1:22" x14ac:dyDescent="0.25">
      <c r="A573" s="87">
        <v>456</v>
      </c>
      <c r="B573" s="110" t="s">
        <v>1164</v>
      </c>
      <c r="C573" s="110" t="s">
        <v>1167</v>
      </c>
      <c r="D573" s="108">
        <v>0</v>
      </c>
      <c r="E573" s="108">
        <v>0.09</v>
      </c>
      <c r="F573" s="108">
        <v>0.09</v>
      </c>
      <c r="G573" s="104">
        <v>1192</v>
      </c>
      <c r="H573" s="104" t="s">
        <v>71</v>
      </c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214">
        <v>50940030106011</v>
      </c>
      <c r="T573" s="87" t="s">
        <v>1114</v>
      </c>
      <c r="U573" s="193"/>
      <c r="V573" s="32"/>
    </row>
    <row r="574" spans="1:22" ht="30" x14ac:dyDescent="0.25">
      <c r="A574" s="87">
        <v>457</v>
      </c>
      <c r="B574" s="79" t="s">
        <v>1166</v>
      </c>
      <c r="C574" s="79" t="s">
        <v>58</v>
      </c>
      <c r="D574" s="140">
        <v>0</v>
      </c>
      <c r="E574" s="140">
        <v>0.24299999999999999</v>
      </c>
      <c r="F574" s="140">
        <v>0.24299999999999999</v>
      </c>
      <c r="G574" s="104">
        <v>1150</v>
      </c>
      <c r="H574" s="104" t="s">
        <v>71</v>
      </c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214">
        <v>50940040277</v>
      </c>
      <c r="T574" s="87" t="s">
        <v>1114</v>
      </c>
      <c r="U574" s="110" t="s">
        <v>1169</v>
      </c>
      <c r="V574" s="32"/>
    </row>
    <row r="575" spans="1:22" ht="30" x14ac:dyDescent="0.25">
      <c r="A575" s="87">
        <v>458</v>
      </c>
      <c r="B575" s="75" t="s">
        <v>1168</v>
      </c>
      <c r="C575" s="75" t="s">
        <v>1171</v>
      </c>
      <c r="D575" s="87">
        <v>0</v>
      </c>
      <c r="E575" s="87">
        <v>0.16</v>
      </c>
      <c r="F575" s="87">
        <v>0.16</v>
      </c>
      <c r="G575" s="87">
        <v>800</v>
      </c>
      <c r="H575" s="87" t="s">
        <v>38</v>
      </c>
      <c r="I575" s="85"/>
      <c r="J575" s="101"/>
      <c r="K575" s="101"/>
      <c r="L575" s="141"/>
      <c r="M575" s="141"/>
      <c r="N575" s="141"/>
      <c r="O575" s="141"/>
      <c r="P575" s="141"/>
      <c r="Q575" s="141"/>
      <c r="R575" s="141"/>
      <c r="S575" s="153">
        <v>50940060020002</v>
      </c>
      <c r="T575" s="87" t="s">
        <v>1114</v>
      </c>
      <c r="U575" s="110" t="s">
        <v>1169</v>
      </c>
    </row>
    <row r="576" spans="1:22" x14ac:dyDescent="0.25">
      <c r="A576" s="503">
        <v>459</v>
      </c>
      <c r="B576" s="396" t="s">
        <v>1186</v>
      </c>
      <c r="C576" s="407" t="s">
        <v>1159</v>
      </c>
      <c r="D576" s="87">
        <v>0</v>
      </c>
      <c r="E576" s="87">
        <v>1.21</v>
      </c>
      <c r="F576" s="87">
        <v>1.21</v>
      </c>
      <c r="G576" s="87">
        <v>5203</v>
      </c>
      <c r="H576" s="104" t="s">
        <v>38</v>
      </c>
      <c r="I576" s="154"/>
      <c r="J576" s="155"/>
      <c r="K576" s="155"/>
      <c r="L576" s="141"/>
      <c r="M576" s="141"/>
      <c r="N576" s="141"/>
      <c r="O576" s="141"/>
      <c r="P576" s="141"/>
      <c r="Q576" s="141"/>
      <c r="R576" s="141"/>
      <c r="S576" s="485">
        <v>50940060040001</v>
      </c>
      <c r="T576" s="379" t="s">
        <v>1114</v>
      </c>
      <c r="U576" s="406" t="s">
        <v>1189</v>
      </c>
    </row>
    <row r="577" spans="1:26" x14ac:dyDescent="0.25">
      <c r="A577" s="505"/>
      <c r="B577" s="396"/>
      <c r="C577" s="407"/>
      <c r="D577" s="87">
        <v>1.21</v>
      </c>
      <c r="E577" s="87">
        <v>1.39</v>
      </c>
      <c r="F577" s="87">
        <v>0.18</v>
      </c>
      <c r="G577" s="87">
        <v>774</v>
      </c>
      <c r="H577" s="104" t="s">
        <v>39</v>
      </c>
      <c r="I577" s="76"/>
      <c r="J577" s="155"/>
      <c r="K577" s="155"/>
      <c r="L577" s="141"/>
      <c r="M577" s="141"/>
      <c r="N577" s="141"/>
      <c r="O577" s="141"/>
      <c r="P577" s="141"/>
      <c r="Q577" s="141"/>
      <c r="R577" s="141"/>
      <c r="S577" s="485"/>
      <c r="T577" s="379"/>
      <c r="U577" s="406"/>
    </row>
    <row r="578" spans="1:26" x14ac:dyDescent="0.25">
      <c r="A578" s="87"/>
      <c r="B578" s="368" t="s">
        <v>1351</v>
      </c>
      <c r="C578" s="75"/>
      <c r="D578" s="76"/>
      <c r="E578" s="76"/>
      <c r="F578" s="76"/>
      <c r="G578" s="76"/>
      <c r="H578" s="76"/>
      <c r="I578" s="76"/>
      <c r="J578" s="141"/>
      <c r="K578" s="141"/>
      <c r="L578" s="141"/>
      <c r="M578" s="141"/>
      <c r="N578" s="141"/>
      <c r="O578" s="141"/>
      <c r="P578" s="141"/>
      <c r="Q578" s="141"/>
      <c r="R578" s="141"/>
      <c r="S578" s="101"/>
      <c r="T578" s="101"/>
      <c r="U578" s="141"/>
    </row>
    <row r="579" spans="1:26" ht="30" x14ac:dyDescent="0.25">
      <c r="A579" s="87">
        <v>460</v>
      </c>
      <c r="B579" s="168" t="s">
        <v>1192</v>
      </c>
      <c r="C579" s="168" t="s">
        <v>1193</v>
      </c>
      <c r="D579" s="169">
        <v>0</v>
      </c>
      <c r="E579" s="169">
        <v>0.85</v>
      </c>
      <c r="F579" s="169">
        <v>0.85</v>
      </c>
      <c r="G579" s="104">
        <v>340</v>
      </c>
      <c r="H579" s="115" t="s">
        <v>38</v>
      </c>
      <c r="I579" s="172"/>
      <c r="J579" s="172"/>
      <c r="K579" s="172"/>
      <c r="L579" s="172"/>
      <c r="M579" s="172"/>
      <c r="N579" s="172"/>
      <c r="O579" s="172"/>
      <c r="P579" s="172"/>
      <c r="Q579" s="172"/>
      <c r="R579" s="172"/>
      <c r="S579" s="115">
        <v>50010090327</v>
      </c>
      <c r="T579" s="87" t="s">
        <v>1194</v>
      </c>
      <c r="U579" s="82" t="s">
        <v>1353</v>
      </c>
      <c r="V579" s="114"/>
      <c r="W579" s="114"/>
      <c r="X579" s="114"/>
      <c r="Y579" s="114"/>
    </row>
    <row r="580" spans="1:26" ht="30" x14ac:dyDescent="0.25">
      <c r="A580" s="87">
        <v>461</v>
      </c>
      <c r="B580" s="168" t="s">
        <v>1195</v>
      </c>
      <c r="C580" s="168" t="s">
        <v>1196</v>
      </c>
      <c r="D580" s="169">
        <v>0</v>
      </c>
      <c r="E580" s="169">
        <v>8.7999999999999995E-2</v>
      </c>
      <c r="F580" s="169">
        <v>0.09</v>
      </c>
      <c r="G580" s="104">
        <v>450</v>
      </c>
      <c r="H580" s="115" t="s">
        <v>71</v>
      </c>
      <c r="I580" s="172"/>
      <c r="J580" s="172"/>
      <c r="K580" s="172"/>
      <c r="L580" s="172"/>
      <c r="M580" s="172"/>
      <c r="N580" s="172"/>
      <c r="O580" s="172"/>
      <c r="P580" s="172"/>
      <c r="Q580" s="172"/>
      <c r="R580" s="172"/>
      <c r="S580" s="115">
        <v>50010010165</v>
      </c>
      <c r="T580" s="87" t="s">
        <v>1194</v>
      </c>
      <c r="U580" s="238" t="s">
        <v>1353</v>
      </c>
      <c r="V580" s="114"/>
      <c r="X580" s="114"/>
      <c r="Y580" s="114"/>
    </row>
    <row r="581" spans="1:26" x14ac:dyDescent="0.25">
      <c r="A581" s="503">
        <v>462</v>
      </c>
      <c r="B581" s="487" t="s">
        <v>1197</v>
      </c>
      <c r="C581" s="487" t="s">
        <v>1198</v>
      </c>
      <c r="D581" s="169">
        <v>0</v>
      </c>
      <c r="E581" s="169">
        <v>0.03</v>
      </c>
      <c r="F581" s="169">
        <v>0.03</v>
      </c>
      <c r="G581" s="104">
        <v>120</v>
      </c>
      <c r="H581" s="115" t="s">
        <v>200</v>
      </c>
      <c r="I581" s="172"/>
      <c r="J581" s="172"/>
      <c r="K581" s="172"/>
      <c r="L581" s="172"/>
      <c r="M581" s="172"/>
      <c r="N581" s="172"/>
      <c r="O581" s="172"/>
      <c r="P581" s="172"/>
      <c r="Q581" s="172"/>
      <c r="R581" s="172"/>
      <c r="S581" s="488">
        <v>50010070275</v>
      </c>
      <c r="T581" s="379" t="s">
        <v>1194</v>
      </c>
      <c r="U581" s="407" t="s">
        <v>1354</v>
      </c>
      <c r="V581" s="114"/>
      <c r="W581" s="114"/>
      <c r="X581" s="114"/>
      <c r="Y581" s="114"/>
    </row>
    <row r="582" spans="1:26" x14ac:dyDescent="0.25">
      <c r="A582" s="505"/>
      <c r="B582" s="487"/>
      <c r="C582" s="487"/>
      <c r="D582" s="169">
        <v>2.5999999999999999E-2</v>
      </c>
      <c r="E582" s="169">
        <v>0.1</v>
      </c>
      <c r="F582" s="169">
        <v>7.0000000000000007E-2</v>
      </c>
      <c r="G582" s="104">
        <v>280</v>
      </c>
      <c r="H582" s="115" t="s">
        <v>38</v>
      </c>
      <c r="I582" s="172"/>
      <c r="J582" s="172"/>
      <c r="K582" s="172"/>
      <c r="L582" s="172"/>
      <c r="M582" s="172"/>
      <c r="N582" s="172"/>
      <c r="O582" s="172"/>
      <c r="P582" s="172"/>
      <c r="Q582" s="172"/>
      <c r="R582" s="172"/>
      <c r="S582" s="488"/>
      <c r="T582" s="379"/>
      <c r="U582" s="407"/>
      <c r="V582" s="114"/>
      <c r="W582" s="114"/>
      <c r="X582" s="114"/>
      <c r="Y582" s="114"/>
    </row>
    <row r="583" spans="1:26" x14ac:dyDescent="0.25">
      <c r="A583" s="503">
        <v>463</v>
      </c>
      <c r="B583" s="487" t="s">
        <v>1199</v>
      </c>
      <c r="C583" s="487" t="s">
        <v>1200</v>
      </c>
      <c r="D583" s="169">
        <v>0</v>
      </c>
      <c r="E583" s="169">
        <v>0.126</v>
      </c>
      <c r="F583" s="169">
        <v>0.13</v>
      </c>
      <c r="G583" s="104">
        <v>650</v>
      </c>
      <c r="H583" s="115" t="s">
        <v>38</v>
      </c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488">
        <v>50010090304</v>
      </c>
      <c r="T583" s="379" t="s">
        <v>1194</v>
      </c>
      <c r="U583" s="407" t="s">
        <v>1354</v>
      </c>
      <c r="V583" s="170"/>
      <c r="W583" s="170"/>
      <c r="X583" s="170"/>
      <c r="Y583" s="170"/>
      <c r="Z583" s="142"/>
    </row>
    <row r="584" spans="1:26" x14ac:dyDescent="0.25">
      <c r="A584" s="505"/>
      <c r="B584" s="487"/>
      <c r="C584" s="487"/>
      <c r="D584" s="169">
        <v>0.126</v>
      </c>
      <c r="E584" s="169">
        <v>0.23599999999999999</v>
      </c>
      <c r="F584" s="169">
        <v>0.11</v>
      </c>
      <c r="G584" s="104">
        <v>550</v>
      </c>
      <c r="H584" s="171" t="s">
        <v>39</v>
      </c>
      <c r="I584" s="172"/>
      <c r="J584" s="172"/>
      <c r="K584" s="172"/>
      <c r="L584" s="172"/>
      <c r="M584" s="172"/>
      <c r="N584" s="172"/>
      <c r="O584" s="172"/>
      <c r="P584" s="172"/>
      <c r="Q584" s="172"/>
      <c r="R584" s="172"/>
      <c r="S584" s="488"/>
      <c r="T584" s="379"/>
      <c r="U584" s="407"/>
      <c r="V584" s="173"/>
      <c r="W584" s="170"/>
      <c r="X584" s="170"/>
      <c r="Y584" s="170"/>
      <c r="Z584" s="142"/>
    </row>
    <row r="585" spans="1:26" ht="30" x14ac:dyDescent="0.25">
      <c r="A585" s="87">
        <v>464</v>
      </c>
      <c r="B585" s="168" t="s">
        <v>1201</v>
      </c>
      <c r="C585" s="168" t="s">
        <v>1202</v>
      </c>
      <c r="D585" s="169">
        <v>0</v>
      </c>
      <c r="E585" s="169">
        <v>4.4999999999999998E-2</v>
      </c>
      <c r="F585" s="169">
        <v>0.05</v>
      </c>
      <c r="G585" s="104">
        <v>250</v>
      </c>
      <c r="H585" s="115" t="s">
        <v>38</v>
      </c>
      <c r="I585" s="172"/>
      <c r="J585" s="172"/>
      <c r="K585" s="172"/>
      <c r="L585" s="172"/>
      <c r="M585" s="172"/>
      <c r="N585" s="172"/>
      <c r="O585" s="172"/>
      <c r="P585" s="172"/>
      <c r="Q585" s="172"/>
      <c r="R585" s="172"/>
      <c r="S585" s="115">
        <v>50010010164</v>
      </c>
      <c r="T585" s="87" t="s">
        <v>1194</v>
      </c>
      <c r="U585" s="238" t="s">
        <v>1355</v>
      </c>
      <c r="V585" s="114"/>
      <c r="W585" s="114"/>
      <c r="X585" s="114"/>
      <c r="Y585" s="114"/>
    </row>
    <row r="586" spans="1:26" ht="45" x14ac:dyDescent="0.25">
      <c r="A586" s="87">
        <v>465</v>
      </c>
      <c r="B586" s="168" t="s">
        <v>1203</v>
      </c>
      <c r="C586" s="168" t="s">
        <v>1204</v>
      </c>
      <c r="D586" s="169">
        <v>0</v>
      </c>
      <c r="E586" s="169">
        <v>7.0999999999999994E-2</v>
      </c>
      <c r="F586" s="169">
        <v>7.0000000000000007E-2</v>
      </c>
      <c r="G586" s="104">
        <v>280</v>
      </c>
      <c r="H586" s="115" t="s">
        <v>38</v>
      </c>
      <c r="I586" s="172"/>
      <c r="J586" s="172"/>
      <c r="K586" s="172"/>
      <c r="L586" s="172"/>
      <c r="M586" s="172"/>
      <c r="N586" s="172"/>
      <c r="O586" s="172"/>
      <c r="P586" s="172"/>
      <c r="Q586" s="172"/>
      <c r="R586" s="172"/>
      <c r="S586" s="115">
        <v>50010040201</v>
      </c>
      <c r="T586" s="87" t="s">
        <v>1194</v>
      </c>
      <c r="U586" s="238" t="s">
        <v>1356</v>
      </c>
      <c r="V586" s="114"/>
      <c r="W586" s="114"/>
      <c r="X586" s="114"/>
      <c r="Y586" s="114"/>
    </row>
    <row r="587" spans="1:26" x14ac:dyDescent="0.25">
      <c r="A587" s="503">
        <v>466</v>
      </c>
      <c r="B587" s="487" t="s">
        <v>1205</v>
      </c>
      <c r="C587" s="487" t="s">
        <v>1206</v>
      </c>
      <c r="D587" s="169">
        <v>0</v>
      </c>
      <c r="E587" s="169">
        <v>4.2000000000000003E-2</v>
      </c>
      <c r="F587" s="169">
        <v>0.04</v>
      </c>
      <c r="G587" s="104">
        <v>160</v>
      </c>
      <c r="H587" s="115" t="s">
        <v>38</v>
      </c>
      <c r="I587" s="172"/>
      <c r="J587" s="172"/>
      <c r="K587" s="172"/>
      <c r="L587" s="172"/>
      <c r="M587" s="172"/>
      <c r="N587" s="172"/>
      <c r="O587" s="172"/>
      <c r="P587" s="172"/>
      <c r="Q587" s="172"/>
      <c r="R587" s="172"/>
      <c r="S587" s="379">
        <v>50010060236</v>
      </c>
      <c r="T587" s="379" t="s">
        <v>1194</v>
      </c>
      <c r="U587" s="407" t="s">
        <v>1355</v>
      </c>
      <c r="V587" s="114"/>
      <c r="W587" s="114"/>
      <c r="X587" s="114"/>
      <c r="Y587" s="114"/>
    </row>
    <row r="588" spans="1:26" x14ac:dyDescent="0.25">
      <c r="A588" s="505"/>
      <c r="B588" s="487"/>
      <c r="C588" s="487"/>
      <c r="D588" s="169">
        <v>4.2000000000000003E-2</v>
      </c>
      <c r="E588" s="169">
        <v>0.11</v>
      </c>
      <c r="F588" s="169">
        <v>7.0000000000000007E-2</v>
      </c>
      <c r="G588" s="104">
        <v>280</v>
      </c>
      <c r="H588" s="115" t="s">
        <v>39</v>
      </c>
      <c r="I588" s="172"/>
      <c r="J588" s="172"/>
      <c r="K588" s="172"/>
      <c r="L588" s="172"/>
      <c r="M588" s="172"/>
      <c r="N588" s="172"/>
      <c r="O588" s="172"/>
      <c r="P588" s="172"/>
      <c r="Q588" s="172"/>
      <c r="R588" s="172"/>
      <c r="S588" s="379"/>
      <c r="T588" s="379"/>
      <c r="U588" s="407"/>
      <c r="V588" s="116"/>
      <c r="W588" s="114"/>
      <c r="X588" s="114"/>
      <c r="Y588" s="114"/>
    </row>
    <row r="589" spans="1:26" x14ac:dyDescent="0.25">
      <c r="A589" s="87">
        <v>467</v>
      </c>
      <c r="B589" s="290" t="s">
        <v>1207</v>
      </c>
      <c r="C589" s="303" t="s">
        <v>1208</v>
      </c>
      <c r="D589" s="169">
        <v>0</v>
      </c>
      <c r="E589" s="169">
        <v>0.59499999999999997</v>
      </c>
      <c r="F589" s="169">
        <v>0.59499999999999997</v>
      </c>
      <c r="G589" s="115">
        <v>2970</v>
      </c>
      <c r="H589" s="115" t="s">
        <v>38</v>
      </c>
      <c r="I589" s="175"/>
      <c r="J589" s="175"/>
      <c r="K589" s="175"/>
      <c r="L589" s="175"/>
      <c r="M589" s="175"/>
      <c r="N589" s="175"/>
      <c r="O589" s="175"/>
      <c r="P589" s="175"/>
      <c r="Q589" s="171"/>
      <c r="R589" s="145"/>
      <c r="S589" s="181" t="s">
        <v>1209</v>
      </c>
      <c r="T589" s="182" t="s">
        <v>1194</v>
      </c>
      <c r="U589" s="180"/>
      <c r="V589" s="107"/>
      <c r="W589" s="117"/>
      <c r="X589" s="117"/>
      <c r="Y589" s="117"/>
    </row>
    <row r="590" spans="1:26" x14ac:dyDescent="0.25">
      <c r="A590" s="503">
        <v>468</v>
      </c>
      <c r="B590" s="487" t="s">
        <v>1210</v>
      </c>
      <c r="C590" s="487" t="s">
        <v>1211</v>
      </c>
      <c r="D590" s="169">
        <v>0</v>
      </c>
      <c r="E590" s="169">
        <v>0.26</v>
      </c>
      <c r="F590" s="169">
        <v>0.26</v>
      </c>
      <c r="G590" s="183">
        <v>2300</v>
      </c>
      <c r="H590" s="115" t="s">
        <v>71</v>
      </c>
      <c r="I590" s="175"/>
      <c r="J590" s="175"/>
      <c r="K590" s="175"/>
      <c r="L590" s="175"/>
      <c r="M590" s="175"/>
      <c r="N590" s="175"/>
      <c r="O590" s="175"/>
      <c r="P590" s="175"/>
      <c r="Q590" s="145">
        <v>1196</v>
      </c>
      <c r="R590" s="145">
        <v>0.52</v>
      </c>
      <c r="S590" s="488" t="s">
        <v>1368</v>
      </c>
      <c r="T590" s="390" t="s">
        <v>1194</v>
      </c>
      <c r="U590" s="407" t="s">
        <v>1355</v>
      </c>
      <c r="V590" s="26"/>
      <c r="W590" s="117"/>
      <c r="X590" s="117"/>
      <c r="Y590" s="117"/>
    </row>
    <row r="591" spans="1:26" x14ac:dyDescent="0.25">
      <c r="A591" s="504"/>
      <c r="B591" s="487"/>
      <c r="C591" s="487"/>
      <c r="D591" s="169">
        <v>0.26</v>
      </c>
      <c r="E591" s="169">
        <v>0.72</v>
      </c>
      <c r="F591" s="169">
        <v>0.46</v>
      </c>
      <c r="G591" s="115">
        <v>4170</v>
      </c>
      <c r="H591" s="115" t="s">
        <v>71</v>
      </c>
      <c r="I591" s="175"/>
      <c r="J591" s="175"/>
      <c r="K591" s="175"/>
      <c r="L591" s="175"/>
      <c r="M591" s="175"/>
      <c r="N591" s="175"/>
      <c r="O591" s="175"/>
      <c r="P591" s="176"/>
      <c r="Q591" s="145">
        <v>493.4</v>
      </c>
      <c r="R591" s="145">
        <v>0.27700000000000002</v>
      </c>
      <c r="S591" s="488"/>
      <c r="T591" s="390"/>
      <c r="U591" s="407"/>
      <c r="V591" s="26"/>
      <c r="W591" s="117"/>
      <c r="X591" s="117"/>
      <c r="Y591" s="117"/>
    </row>
    <row r="592" spans="1:26" x14ac:dyDescent="0.25">
      <c r="A592" s="504"/>
      <c r="B592" s="487"/>
      <c r="C592" s="487"/>
      <c r="D592" s="169">
        <v>0.72</v>
      </c>
      <c r="E592" s="169">
        <v>0.76</v>
      </c>
      <c r="F592" s="169">
        <v>0.04</v>
      </c>
      <c r="G592" s="115">
        <v>120</v>
      </c>
      <c r="H592" s="115" t="s">
        <v>39</v>
      </c>
      <c r="I592" s="175"/>
      <c r="J592" s="175"/>
      <c r="K592" s="175"/>
      <c r="L592" s="175"/>
      <c r="M592" s="175"/>
      <c r="N592" s="175"/>
      <c r="O592" s="175"/>
      <c r="P592" s="176"/>
      <c r="Q592" s="145"/>
      <c r="R592" s="145"/>
      <c r="S592" s="488"/>
      <c r="T592" s="390"/>
      <c r="U592" s="407"/>
      <c r="V592" s="26"/>
      <c r="W592" s="117"/>
      <c r="X592" s="117"/>
      <c r="Y592" s="117"/>
    </row>
    <row r="593" spans="1:30" x14ac:dyDescent="0.25">
      <c r="A593" s="505"/>
      <c r="B593" s="487"/>
      <c r="C593" s="487"/>
      <c r="D593" s="169">
        <v>0.76</v>
      </c>
      <c r="E593" s="169">
        <v>0.84</v>
      </c>
      <c r="F593" s="169">
        <v>0.08</v>
      </c>
      <c r="G593" s="115">
        <v>440</v>
      </c>
      <c r="H593" s="115" t="s">
        <v>38</v>
      </c>
      <c r="I593" s="175"/>
      <c r="J593" s="175"/>
      <c r="K593" s="175"/>
      <c r="L593" s="175"/>
      <c r="M593" s="175"/>
      <c r="N593" s="175"/>
      <c r="O593" s="175"/>
      <c r="P593" s="176"/>
      <c r="Q593" s="145"/>
      <c r="R593" s="145"/>
      <c r="S593" s="488"/>
      <c r="T593" s="390"/>
      <c r="U593" s="407"/>
      <c r="V593" s="26"/>
      <c r="W593" s="117"/>
      <c r="X593" s="117"/>
      <c r="Y593" s="117"/>
    </row>
    <row r="594" spans="1:30" x14ac:dyDescent="0.25">
      <c r="A594" s="87">
        <v>469</v>
      </c>
      <c r="B594" s="290" t="s">
        <v>1212</v>
      </c>
      <c r="C594" s="168" t="s">
        <v>1213</v>
      </c>
      <c r="D594" s="169">
        <v>0</v>
      </c>
      <c r="E594" s="169">
        <v>0.37280000000000002</v>
      </c>
      <c r="F594" s="169">
        <v>0.37280000000000002</v>
      </c>
      <c r="G594" s="115">
        <v>1875</v>
      </c>
      <c r="H594" s="115" t="s">
        <v>38</v>
      </c>
      <c r="I594" s="175"/>
      <c r="J594" s="175"/>
      <c r="K594" s="175"/>
      <c r="L594" s="175"/>
      <c r="M594" s="175"/>
      <c r="N594" s="175"/>
      <c r="O594" s="175"/>
      <c r="P594" s="175"/>
      <c r="Q594" s="145"/>
      <c r="R594" s="145"/>
      <c r="S594" s="181" t="s">
        <v>1214</v>
      </c>
      <c r="T594" s="88" t="s">
        <v>1194</v>
      </c>
      <c r="U594" s="180"/>
      <c r="V594" s="107"/>
      <c r="W594" s="117"/>
      <c r="X594" s="117"/>
      <c r="Y594" s="117"/>
    </row>
    <row r="595" spans="1:30" x14ac:dyDescent="0.25">
      <c r="A595" s="87">
        <v>470</v>
      </c>
      <c r="B595" s="290" t="s">
        <v>1215</v>
      </c>
      <c r="C595" s="168" t="s">
        <v>1216</v>
      </c>
      <c r="D595" s="169">
        <v>0</v>
      </c>
      <c r="E595" s="169">
        <v>0.316</v>
      </c>
      <c r="F595" s="169">
        <v>0.316</v>
      </c>
      <c r="G595" s="115">
        <v>1384</v>
      </c>
      <c r="H595" s="115" t="s">
        <v>38</v>
      </c>
      <c r="I595" s="175"/>
      <c r="J595" s="175"/>
      <c r="K595" s="175"/>
      <c r="L595" s="175"/>
      <c r="M595" s="175"/>
      <c r="N595" s="175"/>
      <c r="O595" s="175"/>
      <c r="P595" s="175"/>
      <c r="Q595" s="145"/>
      <c r="R595" s="145"/>
      <c r="S595" s="181" t="s">
        <v>1217</v>
      </c>
      <c r="T595" s="182" t="s">
        <v>1194</v>
      </c>
      <c r="U595" s="180"/>
      <c r="V595" s="107"/>
      <c r="W595" s="117"/>
      <c r="X595" s="117"/>
      <c r="Y595" s="117"/>
    </row>
    <row r="596" spans="1:30" ht="30" x14ac:dyDescent="0.25">
      <c r="A596" s="87">
        <v>471</v>
      </c>
      <c r="B596" s="290" t="s">
        <v>1218</v>
      </c>
      <c r="C596" s="168" t="s">
        <v>1219</v>
      </c>
      <c r="D596" s="169">
        <v>0</v>
      </c>
      <c r="E596" s="174">
        <v>1.04</v>
      </c>
      <c r="F596" s="174">
        <v>1.04</v>
      </c>
      <c r="G596" s="115">
        <v>8755</v>
      </c>
      <c r="H596" s="115" t="s">
        <v>71</v>
      </c>
      <c r="I596" s="175"/>
      <c r="J596" s="175"/>
      <c r="K596" s="175"/>
      <c r="L596" s="175"/>
      <c r="M596" s="175"/>
      <c r="N596" s="175"/>
      <c r="O596" s="175"/>
      <c r="P596" s="175"/>
      <c r="Q596" s="145">
        <v>2420</v>
      </c>
      <c r="R596" s="145">
        <v>0.98799999999999999</v>
      </c>
      <c r="S596" s="115">
        <v>50010080128</v>
      </c>
      <c r="T596" s="84" t="s">
        <v>1194</v>
      </c>
      <c r="U596" s="180" t="s">
        <v>1355</v>
      </c>
      <c r="V596" s="26"/>
      <c r="W596" s="117"/>
      <c r="X596" s="117"/>
      <c r="Y596" s="117"/>
    </row>
    <row r="597" spans="1:30" ht="30" x14ac:dyDescent="0.25">
      <c r="A597" s="87">
        <v>472</v>
      </c>
      <c r="B597" s="290" t="s">
        <v>1220</v>
      </c>
      <c r="C597" s="168" t="s">
        <v>1221</v>
      </c>
      <c r="D597" s="169">
        <v>0</v>
      </c>
      <c r="E597" s="169">
        <v>0.32</v>
      </c>
      <c r="F597" s="169">
        <v>0.32</v>
      </c>
      <c r="G597" s="115">
        <v>1584</v>
      </c>
      <c r="H597" s="115" t="s">
        <v>71</v>
      </c>
      <c r="I597" s="175"/>
      <c r="J597" s="175"/>
      <c r="K597" s="175"/>
      <c r="L597" s="175"/>
      <c r="M597" s="175"/>
      <c r="N597" s="175"/>
      <c r="O597" s="175"/>
      <c r="P597" s="175"/>
      <c r="Q597" s="145">
        <v>68.400000000000006</v>
      </c>
      <c r="R597" s="145">
        <v>3.7999999999999999E-2</v>
      </c>
      <c r="S597" s="115">
        <v>50010010163</v>
      </c>
      <c r="T597" s="84" t="s">
        <v>1194</v>
      </c>
      <c r="U597" s="180" t="s">
        <v>1355</v>
      </c>
      <c r="V597" s="107"/>
      <c r="W597" s="117"/>
      <c r="X597" s="117"/>
      <c r="Y597" s="117"/>
    </row>
    <row r="598" spans="1:30" x14ac:dyDescent="0.25">
      <c r="A598" s="503">
        <v>473</v>
      </c>
      <c r="B598" s="493" t="s">
        <v>1222</v>
      </c>
      <c r="C598" s="487" t="s">
        <v>1223</v>
      </c>
      <c r="D598" s="169">
        <v>0</v>
      </c>
      <c r="E598" s="169">
        <v>0.11700000000000001</v>
      </c>
      <c r="F598" s="169">
        <v>0.11700000000000001</v>
      </c>
      <c r="G598" s="115">
        <v>819</v>
      </c>
      <c r="H598" s="115" t="s">
        <v>71</v>
      </c>
      <c r="I598" s="175"/>
      <c r="J598" s="175"/>
      <c r="K598" s="175"/>
      <c r="L598" s="175"/>
      <c r="M598" s="175"/>
      <c r="N598" s="175"/>
      <c r="O598" s="175"/>
      <c r="P598" s="175"/>
      <c r="Q598" s="145">
        <v>199</v>
      </c>
      <c r="R598" s="145">
        <v>0.11700000000000001</v>
      </c>
      <c r="S598" s="115">
        <v>50010070238</v>
      </c>
      <c r="T598" s="390" t="s">
        <v>1194</v>
      </c>
      <c r="U598" s="407" t="s">
        <v>1355</v>
      </c>
      <c r="V598" s="118"/>
      <c r="W598" s="117"/>
      <c r="X598" s="117"/>
      <c r="Y598" s="117"/>
    </row>
    <row r="599" spans="1:30" x14ac:dyDescent="0.25">
      <c r="A599" s="504"/>
      <c r="B599" s="493"/>
      <c r="C599" s="487"/>
      <c r="D599" s="169">
        <v>0.11700000000000001</v>
      </c>
      <c r="E599" s="169">
        <v>0.44500000000000001</v>
      </c>
      <c r="F599" s="169">
        <v>0.32800000000000001</v>
      </c>
      <c r="G599" s="115">
        <v>2611</v>
      </c>
      <c r="H599" s="115" t="s">
        <v>71</v>
      </c>
      <c r="I599" s="175"/>
      <c r="J599" s="175"/>
      <c r="K599" s="175"/>
      <c r="L599" s="175"/>
      <c r="M599" s="175"/>
      <c r="N599" s="175"/>
      <c r="O599" s="175"/>
      <c r="P599" s="175"/>
      <c r="Q599" s="145">
        <v>1541</v>
      </c>
      <c r="R599" s="145">
        <v>0.65600000000000003</v>
      </c>
      <c r="S599" s="488" t="s">
        <v>1369</v>
      </c>
      <c r="T599" s="390"/>
      <c r="U599" s="407"/>
      <c r="V599" s="119"/>
      <c r="W599" s="117"/>
      <c r="X599" s="117"/>
      <c r="Y599" s="117"/>
    </row>
    <row r="600" spans="1:30" x14ac:dyDescent="0.25">
      <c r="A600" s="505"/>
      <c r="B600" s="493"/>
      <c r="C600" s="487"/>
      <c r="D600" s="169">
        <v>0.44500000000000001</v>
      </c>
      <c r="E600" s="169">
        <v>1.867</v>
      </c>
      <c r="F600" s="169">
        <v>1.4219999999999999</v>
      </c>
      <c r="G600" s="115">
        <v>12420</v>
      </c>
      <c r="H600" s="115" t="s">
        <v>71</v>
      </c>
      <c r="I600" s="175"/>
      <c r="J600" s="175"/>
      <c r="K600" s="175"/>
      <c r="L600" s="175"/>
      <c r="M600" s="175"/>
      <c r="N600" s="175"/>
      <c r="O600" s="175"/>
      <c r="P600" s="176"/>
      <c r="Q600" s="145">
        <v>3872.7</v>
      </c>
      <c r="R600" s="145">
        <v>1.611</v>
      </c>
      <c r="S600" s="488"/>
      <c r="T600" s="390"/>
      <c r="U600" s="407"/>
      <c r="V600" s="120"/>
      <c r="W600" s="117"/>
      <c r="X600" s="117"/>
      <c r="Y600" s="117"/>
    </row>
    <row r="601" spans="1:30" ht="30" x14ac:dyDescent="0.25">
      <c r="A601" s="87">
        <v>474</v>
      </c>
      <c r="B601" s="290" t="s">
        <v>1224</v>
      </c>
      <c r="C601" s="168" t="s">
        <v>64</v>
      </c>
      <c r="D601" s="169">
        <v>0</v>
      </c>
      <c r="E601" s="169">
        <v>0.56000000000000005</v>
      </c>
      <c r="F601" s="169">
        <v>0.56000000000000005</v>
      </c>
      <c r="G601" s="115">
        <v>4690</v>
      </c>
      <c r="H601" s="115" t="s">
        <v>71</v>
      </c>
      <c r="I601" s="175"/>
      <c r="J601" s="175"/>
      <c r="K601" s="175"/>
      <c r="L601" s="175"/>
      <c r="M601" s="175"/>
      <c r="N601" s="175"/>
      <c r="O601" s="175"/>
      <c r="P601" s="175"/>
      <c r="Q601" s="145">
        <v>1179</v>
      </c>
      <c r="R601" s="145">
        <v>0.65500000000000003</v>
      </c>
      <c r="S601" s="115">
        <v>50010070242</v>
      </c>
      <c r="T601" s="84" t="s">
        <v>1194</v>
      </c>
      <c r="U601" s="180" t="s">
        <v>1355</v>
      </c>
      <c r="V601" s="107"/>
      <c r="W601" s="117"/>
      <c r="X601" s="117"/>
      <c r="Y601" s="117"/>
    </row>
    <row r="602" spans="1:30" ht="18.75" x14ac:dyDescent="0.25">
      <c r="A602" s="503">
        <v>475</v>
      </c>
      <c r="B602" s="487" t="s">
        <v>1225</v>
      </c>
      <c r="C602" s="487" t="s">
        <v>1226</v>
      </c>
      <c r="D602" s="169">
        <v>0</v>
      </c>
      <c r="E602" s="174">
        <v>0.6</v>
      </c>
      <c r="F602" s="174">
        <v>0.6</v>
      </c>
      <c r="G602" s="115">
        <v>5384</v>
      </c>
      <c r="H602" s="115" t="s">
        <v>71</v>
      </c>
      <c r="I602" s="175"/>
      <c r="J602" s="175"/>
      <c r="K602" s="175"/>
      <c r="L602" s="175"/>
      <c r="M602" s="175"/>
      <c r="N602" s="175"/>
      <c r="O602" s="175"/>
      <c r="P602" s="175"/>
      <c r="Q602" s="145">
        <v>995</v>
      </c>
      <c r="R602" s="145">
        <v>0.6</v>
      </c>
      <c r="S602" s="488" t="s">
        <v>1370</v>
      </c>
      <c r="T602" s="390" t="s">
        <v>1194</v>
      </c>
      <c r="U602" s="407" t="s">
        <v>1371</v>
      </c>
      <c r="V602" s="118"/>
      <c r="W602" s="117"/>
      <c r="X602" s="117"/>
      <c r="Y602" s="117"/>
      <c r="AD602" s="164"/>
    </row>
    <row r="603" spans="1:30" ht="18.75" x14ac:dyDescent="0.25">
      <c r="A603" s="504"/>
      <c r="B603" s="487"/>
      <c r="C603" s="487"/>
      <c r="D603" s="169">
        <v>0.6</v>
      </c>
      <c r="E603" s="174">
        <v>2.0049999999999999</v>
      </c>
      <c r="F603" s="174">
        <v>1.405</v>
      </c>
      <c r="G603" s="115">
        <v>12730</v>
      </c>
      <c r="H603" s="115" t="s">
        <v>71</v>
      </c>
      <c r="I603" s="175"/>
      <c r="J603" s="175"/>
      <c r="K603" s="175"/>
      <c r="L603" s="175"/>
      <c r="M603" s="175"/>
      <c r="N603" s="175"/>
      <c r="O603" s="175"/>
      <c r="P603" s="175"/>
      <c r="Q603" s="145">
        <v>1300</v>
      </c>
      <c r="R603" s="145">
        <v>1</v>
      </c>
      <c r="S603" s="488"/>
      <c r="T603" s="390"/>
      <c r="U603" s="407"/>
      <c r="V603" s="118"/>
      <c r="W603" s="117"/>
      <c r="X603" s="117"/>
      <c r="Y603" s="117"/>
      <c r="AD603" s="164"/>
    </row>
    <row r="604" spans="1:30" ht="18.75" x14ac:dyDescent="0.25">
      <c r="A604" s="504"/>
      <c r="B604" s="487"/>
      <c r="C604" s="487"/>
      <c r="D604" s="169">
        <v>2.0049999999999999</v>
      </c>
      <c r="E604" s="174">
        <v>2.7280000000000002</v>
      </c>
      <c r="F604" s="174">
        <v>0.72299999999999998</v>
      </c>
      <c r="G604" s="115">
        <v>5375</v>
      </c>
      <c r="H604" s="115" t="s">
        <v>71</v>
      </c>
      <c r="I604" s="175"/>
      <c r="J604" s="175"/>
      <c r="K604" s="175"/>
      <c r="L604" s="175"/>
      <c r="M604" s="175"/>
      <c r="N604" s="175"/>
      <c r="O604" s="175"/>
      <c r="P604" s="175"/>
      <c r="Q604" s="145">
        <v>1156.8</v>
      </c>
      <c r="R604" s="145">
        <v>0.72299999999999998</v>
      </c>
      <c r="S604" s="488"/>
      <c r="T604" s="390"/>
      <c r="U604" s="407"/>
      <c r="V604" s="118"/>
      <c r="W604" s="117"/>
      <c r="X604" s="117"/>
      <c r="Y604" s="117"/>
      <c r="AD604" s="164"/>
    </row>
    <row r="605" spans="1:30" ht="18.75" x14ac:dyDescent="0.25">
      <c r="A605" s="504"/>
      <c r="B605" s="487"/>
      <c r="C605" s="487"/>
      <c r="D605" s="169">
        <v>2.7280000000000002</v>
      </c>
      <c r="E605" s="169">
        <v>3.274</v>
      </c>
      <c r="F605" s="169">
        <v>0.54600000000000004</v>
      </c>
      <c r="G605" s="115">
        <v>10816</v>
      </c>
      <c r="H605" s="115" t="s">
        <v>71</v>
      </c>
      <c r="I605" s="175"/>
      <c r="J605" s="175"/>
      <c r="K605" s="175"/>
      <c r="L605" s="175"/>
      <c r="M605" s="175"/>
      <c r="N605" s="175"/>
      <c r="O605" s="175"/>
      <c r="P605" s="175"/>
      <c r="Q605" s="145">
        <v>1005.8</v>
      </c>
      <c r="R605" s="145">
        <v>0.44900000000000001</v>
      </c>
      <c r="S605" s="488"/>
      <c r="T605" s="390"/>
      <c r="U605" s="407"/>
      <c r="V605" s="118"/>
      <c r="W605" s="113"/>
      <c r="X605" s="117"/>
      <c r="Y605" s="117"/>
      <c r="AD605" s="164"/>
    </row>
    <row r="606" spans="1:30" ht="45" x14ac:dyDescent="0.25">
      <c r="A606" s="504"/>
      <c r="B606" s="487"/>
      <c r="C606" s="487"/>
      <c r="D606" s="169">
        <v>3.274</v>
      </c>
      <c r="E606" s="169">
        <v>3.4449999999999998</v>
      </c>
      <c r="F606" s="169">
        <v>0.17100000000000001</v>
      </c>
      <c r="G606" s="115">
        <v>1368</v>
      </c>
      <c r="H606" s="115" t="s">
        <v>71</v>
      </c>
      <c r="I606" s="115"/>
      <c r="J606" s="115"/>
      <c r="K606" s="115"/>
      <c r="L606" s="115"/>
      <c r="M606" s="115"/>
      <c r="N606" s="115"/>
      <c r="O606" s="115"/>
      <c r="P606" s="180"/>
      <c r="Q606" s="145">
        <v>503.3</v>
      </c>
      <c r="R606" s="145">
        <v>0.19900000000000001</v>
      </c>
      <c r="S606" s="84" t="s">
        <v>1227</v>
      </c>
      <c r="T606" s="390"/>
      <c r="U606" s="407"/>
      <c r="V606" s="118"/>
      <c r="W606" s="113"/>
      <c r="X606" s="117"/>
      <c r="Y606" s="117"/>
      <c r="AD606" s="164"/>
    </row>
    <row r="607" spans="1:30" ht="18.75" x14ac:dyDescent="0.25">
      <c r="A607" s="504"/>
      <c r="B607" s="487"/>
      <c r="C607" s="487"/>
      <c r="D607" s="169">
        <v>3.4449999999999998</v>
      </c>
      <c r="E607" s="169">
        <v>3.5049999999999999</v>
      </c>
      <c r="F607" s="169">
        <v>0.06</v>
      </c>
      <c r="G607" s="84">
        <v>300</v>
      </c>
      <c r="H607" s="115" t="s">
        <v>71</v>
      </c>
      <c r="I607" s="175"/>
      <c r="J607" s="175"/>
      <c r="K607" s="175"/>
      <c r="L607" s="175"/>
      <c r="M607" s="175"/>
      <c r="N607" s="175"/>
      <c r="O607" s="175"/>
      <c r="P607" s="175"/>
      <c r="Q607" s="145"/>
      <c r="R607" s="145"/>
      <c r="S607" s="115">
        <v>50010080135</v>
      </c>
      <c r="T607" s="390"/>
      <c r="U607" s="407"/>
      <c r="V607" s="118"/>
      <c r="W607" s="117"/>
      <c r="X607" s="117"/>
      <c r="Y607" s="117"/>
      <c r="AD607" s="164"/>
    </row>
    <row r="608" spans="1:30" ht="18.75" x14ac:dyDescent="0.25">
      <c r="A608" s="504"/>
      <c r="B608" s="487"/>
      <c r="C608" s="487"/>
      <c r="D608" s="169">
        <v>3.5049999999999999</v>
      </c>
      <c r="E608" s="169">
        <v>3.55</v>
      </c>
      <c r="F608" s="169">
        <v>4.4999999999999998E-2</v>
      </c>
      <c r="G608" s="84">
        <v>180</v>
      </c>
      <c r="H608" s="115" t="s">
        <v>38</v>
      </c>
      <c r="I608" s="175"/>
      <c r="J608" s="175"/>
      <c r="K608" s="175"/>
      <c r="L608" s="175"/>
      <c r="M608" s="175"/>
      <c r="N608" s="175"/>
      <c r="O608" s="175"/>
      <c r="P608" s="175"/>
      <c r="Q608" s="145"/>
      <c r="R608" s="145"/>
      <c r="S608" s="488">
        <v>50010060255</v>
      </c>
      <c r="T608" s="390"/>
      <c r="U608" s="407"/>
      <c r="V608" s="118"/>
      <c r="W608" s="117"/>
      <c r="X608" s="117"/>
      <c r="Y608" s="117"/>
      <c r="AD608" s="164"/>
    </row>
    <row r="609" spans="1:30" ht="18.75" x14ac:dyDescent="0.25">
      <c r="A609" s="505"/>
      <c r="B609" s="487"/>
      <c r="C609" s="487"/>
      <c r="D609" s="169">
        <v>3.55</v>
      </c>
      <c r="E609" s="169">
        <v>3.605</v>
      </c>
      <c r="F609" s="169">
        <v>5.5E-2</v>
      </c>
      <c r="G609" s="84">
        <v>220</v>
      </c>
      <c r="H609" s="115" t="s">
        <v>39</v>
      </c>
      <c r="I609" s="175"/>
      <c r="J609" s="175"/>
      <c r="K609" s="175"/>
      <c r="L609" s="175"/>
      <c r="M609" s="175"/>
      <c r="N609" s="175"/>
      <c r="O609" s="175"/>
      <c r="P609" s="175"/>
      <c r="Q609" s="145"/>
      <c r="R609" s="145"/>
      <c r="S609" s="488"/>
      <c r="T609" s="390"/>
      <c r="U609" s="407"/>
      <c r="V609" s="118"/>
      <c r="W609" s="113"/>
      <c r="X609" s="117"/>
      <c r="Y609" s="117"/>
      <c r="AD609" s="164"/>
    </row>
    <row r="610" spans="1:30" ht="18.75" x14ac:dyDescent="0.25">
      <c r="A610" s="503">
        <v>476</v>
      </c>
      <c r="B610" s="489" t="s">
        <v>1228</v>
      </c>
      <c r="C610" s="489" t="s">
        <v>1229</v>
      </c>
      <c r="D610" s="169">
        <v>0</v>
      </c>
      <c r="E610" s="169">
        <v>0.46</v>
      </c>
      <c r="F610" s="169">
        <v>0.46</v>
      </c>
      <c r="G610" s="115">
        <v>1610</v>
      </c>
      <c r="H610" s="115" t="s">
        <v>38</v>
      </c>
      <c r="I610" s="175"/>
      <c r="J610" s="175"/>
      <c r="K610" s="175"/>
      <c r="L610" s="175"/>
      <c r="M610" s="175"/>
      <c r="N610" s="175"/>
      <c r="O610" s="175"/>
      <c r="P610" s="175"/>
      <c r="Q610" s="145"/>
      <c r="R610" s="145"/>
      <c r="S610" s="115">
        <v>50010040181</v>
      </c>
      <c r="T610" s="390" t="s">
        <v>1194</v>
      </c>
      <c r="U610" s="407" t="s">
        <v>1355</v>
      </c>
      <c r="V610" s="118"/>
      <c r="W610" s="117"/>
      <c r="X610" s="117"/>
      <c r="Y610" s="117"/>
      <c r="AD610" s="164"/>
    </row>
    <row r="611" spans="1:30" ht="18.75" x14ac:dyDescent="0.25">
      <c r="A611" s="505"/>
      <c r="B611" s="490"/>
      <c r="C611" s="490"/>
      <c r="D611" s="169">
        <v>0.49</v>
      </c>
      <c r="E611" s="169">
        <v>0.59</v>
      </c>
      <c r="F611" s="169">
        <v>0.1</v>
      </c>
      <c r="G611" s="115">
        <v>613</v>
      </c>
      <c r="H611" s="115" t="s">
        <v>39</v>
      </c>
      <c r="I611" s="175"/>
      <c r="J611" s="175"/>
      <c r="K611" s="175"/>
      <c r="L611" s="175"/>
      <c r="M611" s="175"/>
      <c r="N611" s="175"/>
      <c r="O611" s="175"/>
      <c r="P611" s="175"/>
      <c r="Q611" s="145"/>
      <c r="R611" s="145"/>
      <c r="S611" s="115">
        <v>50010040183</v>
      </c>
      <c r="T611" s="390"/>
      <c r="U611" s="407"/>
      <c r="V611" s="118"/>
      <c r="W611" s="117"/>
      <c r="X611" s="117"/>
      <c r="Y611" s="117"/>
      <c r="AD611" s="164"/>
    </row>
    <row r="612" spans="1:30" ht="30" x14ac:dyDescent="0.25">
      <c r="A612" s="503">
        <v>477</v>
      </c>
      <c r="B612" s="487" t="s">
        <v>1230</v>
      </c>
      <c r="C612" s="487" t="s">
        <v>975</v>
      </c>
      <c r="D612" s="169">
        <v>0</v>
      </c>
      <c r="E612" s="169">
        <v>0.08</v>
      </c>
      <c r="F612" s="174">
        <v>0.08</v>
      </c>
      <c r="G612" s="115">
        <v>715</v>
      </c>
      <c r="H612" s="115" t="s">
        <v>71</v>
      </c>
      <c r="I612" s="115" t="s">
        <v>1231</v>
      </c>
      <c r="J612" s="115">
        <v>9.6000000000000002E-2</v>
      </c>
      <c r="K612" s="115" t="s">
        <v>1232</v>
      </c>
      <c r="L612" s="115">
        <v>7.25</v>
      </c>
      <c r="M612" s="304">
        <v>54.4</v>
      </c>
      <c r="N612" s="115"/>
      <c r="O612" s="115"/>
      <c r="P612" s="115" t="s">
        <v>1233</v>
      </c>
      <c r="Q612" s="145"/>
      <c r="R612" s="145"/>
      <c r="S612" s="488" t="s">
        <v>1372</v>
      </c>
      <c r="T612" s="390" t="s">
        <v>1194</v>
      </c>
      <c r="U612" s="407" t="s">
        <v>1357</v>
      </c>
      <c r="V612" s="26"/>
      <c r="W612" s="117"/>
      <c r="X612" s="117"/>
      <c r="Y612" s="117"/>
      <c r="AD612" s="164"/>
    </row>
    <row r="613" spans="1:30" ht="18.75" x14ac:dyDescent="0.25">
      <c r="A613" s="504"/>
      <c r="B613" s="487"/>
      <c r="C613" s="487"/>
      <c r="D613" s="169">
        <v>0.08</v>
      </c>
      <c r="E613" s="169">
        <v>0.64</v>
      </c>
      <c r="F613" s="174">
        <v>0.56000000000000005</v>
      </c>
      <c r="G613" s="115">
        <v>5000</v>
      </c>
      <c r="H613" s="115" t="s">
        <v>71</v>
      </c>
      <c r="I613" s="175"/>
      <c r="J613" s="175"/>
      <c r="K613" s="175"/>
      <c r="L613" s="175"/>
      <c r="M613" s="175"/>
      <c r="N613" s="175"/>
      <c r="O613" s="175"/>
      <c r="P613" s="176"/>
      <c r="Q613" s="145">
        <v>165</v>
      </c>
      <c r="R613" s="145">
        <v>7.4999999999999997E-2</v>
      </c>
      <c r="S613" s="488"/>
      <c r="T613" s="390"/>
      <c r="U613" s="407"/>
      <c r="V613" s="26"/>
      <c r="W613" s="117"/>
      <c r="X613" s="117"/>
      <c r="Y613" s="117"/>
      <c r="AD613" s="164"/>
    </row>
    <row r="614" spans="1:30" ht="18.75" x14ac:dyDescent="0.25">
      <c r="A614" s="504"/>
      <c r="B614" s="487"/>
      <c r="C614" s="487"/>
      <c r="D614" s="169">
        <v>0.72</v>
      </c>
      <c r="E614" s="169">
        <v>0.8</v>
      </c>
      <c r="F614" s="169">
        <v>0.16</v>
      </c>
      <c r="G614" s="115">
        <v>1430</v>
      </c>
      <c r="H614" s="115" t="s">
        <v>71</v>
      </c>
      <c r="I614" s="175"/>
      <c r="J614" s="175"/>
      <c r="K614" s="175"/>
      <c r="L614" s="175"/>
      <c r="M614" s="175"/>
      <c r="N614" s="175"/>
      <c r="O614" s="175"/>
      <c r="P614" s="176"/>
      <c r="Q614" s="145"/>
      <c r="R614" s="145"/>
      <c r="S614" s="488"/>
      <c r="T614" s="390"/>
      <c r="U614" s="407"/>
      <c r="V614" s="26"/>
      <c r="W614" s="117"/>
      <c r="X614" s="117"/>
      <c r="Y614" s="117"/>
      <c r="AD614" s="164"/>
    </row>
    <row r="615" spans="1:30" ht="18.75" x14ac:dyDescent="0.25">
      <c r="A615" s="504"/>
      <c r="B615" s="487"/>
      <c r="C615" s="487"/>
      <c r="D615" s="169">
        <v>0.8</v>
      </c>
      <c r="E615" s="169">
        <v>1.18</v>
      </c>
      <c r="F615" s="169">
        <v>0.38</v>
      </c>
      <c r="G615" s="115">
        <v>730</v>
      </c>
      <c r="H615" s="115" t="s">
        <v>38</v>
      </c>
      <c r="I615" s="175"/>
      <c r="J615" s="175"/>
      <c r="K615" s="175"/>
      <c r="L615" s="175"/>
      <c r="M615" s="175"/>
      <c r="N615" s="175"/>
      <c r="O615" s="175"/>
      <c r="P615" s="176"/>
      <c r="Q615" s="145"/>
      <c r="R615" s="145"/>
      <c r="S615" s="488"/>
      <c r="T615" s="390"/>
      <c r="U615" s="407"/>
      <c r="V615" s="26"/>
      <c r="W615" s="117"/>
      <c r="X615" s="117"/>
      <c r="Y615" s="117"/>
      <c r="AD615" s="164"/>
    </row>
    <row r="616" spans="1:30" ht="18.75" x14ac:dyDescent="0.25">
      <c r="A616" s="505"/>
      <c r="B616" s="487"/>
      <c r="C616" s="487"/>
      <c r="D616" s="169">
        <v>1.18</v>
      </c>
      <c r="E616" s="169">
        <v>1.27</v>
      </c>
      <c r="F616" s="169">
        <v>0.09</v>
      </c>
      <c r="G616" s="115">
        <v>884</v>
      </c>
      <c r="H616" s="115" t="s">
        <v>38</v>
      </c>
      <c r="I616" s="175"/>
      <c r="J616" s="175"/>
      <c r="K616" s="175"/>
      <c r="L616" s="175"/>
      <c r="M616" s="175"/>
      <c r="N616" s="175"/>
      <c r="O616" s="175"/>
      <c r="P616" s="175"/>
      <c r="Q616" s="145"/>
      <c r="R616" s="145"/>
      <c r="S616" s="115">
        <v>50010060262</v>
      </c>
      <c r="T616" s="390"/>
      <c r="U616" s="407"/>
      <c r="V616" s="118"/>
      <c r="W616" s="117"/>
      <c r="X616" s="117"/>
      <c r="Y616" s="117"/>
      <c r="AD616" s="164"/>
    </row>
    <row r="617" spans="1:30" ht="30" x14ac:dyDescent="0.25">
      <c r="A617" s="87">
        <v>478</v>
      </c>
      <c r="B617" s="290" t="s">
        <v>1234</v>
      </c>
      <c r="C617" s="168" t="s">
        <v>1235</v>
      </c>
      <c r="D617" s="169">
        <v>0</v>
      </c>
      <c r="E617" s="169">
        <v>0.28000000000000003</v>
      </c>
      <c r="F617" s="174">
        <v>0.28000000000000003</v>
      </c>
      <c r="G617" s="171">
        <v>1790</v>
      </c>
      <c r="H617" s="115" t="s">
        <v>71</v>
      </c>
      <c r="I617" s="175"/>
      <c r="J617" s="175"/>
      <c r="K617" s="175"/>
      <c r="L617" s="175"/>
      <c r="M617" s="175"/>
      <c r="N617" s="175"/>
      <c r="O617" s="175"/>
      <c r="P617" s="175"/>
      <c r="Q617" s="145"/>
      <c r="R617" s="145"/>
      <c r="S617" s="115">
        <v>50010050125</v>
      </c>
      <c r="T617" s="84" t="s">
        <v>1194</v>
      </c>
      <c r="U617" s="180" t="s">
        <v>1357</v>
      </c>
      <c r="V617" s="26"/>
      <c r="W617" s="117"/>
      <c r="X617" s="117"/>
      <c r="Y617" s="117"/>
      <c r="AD617" s="164"/>
    </row>
    <row r="618" spans="1:30" ht="18.75" x14ac:dyDescent="0.25">
      <c r="A618" s="87">
        <v>479</v>
      </c>
      <c r="B618" s="290" t="s">
        <v>1236</v>
      </c>
      <c r="C618" s="168" t="s">
        <v>1237</v>
      </c>
      <c r="D618" s="169">
        <v>0</v>
      </c>
      <c r="E618" s="169">
        <v>0.35699999999999998</v>
      </c>
      <c r="F618" s="174">
        <v>0.35699999999999998</v>
      </c>
      <c r="G618" s="171">
        <v>2314</v>
      </c>
      <c r="H618" s="115" t="s">
        <v>71</v>
      </c>
      <c r="I618" s="175"/>
      <c r="J618" s="175"/>
      <c r="K618" s="175"/>
      <c r="L618" s="175"/>
      <c r="M618" s="175"/>
      <c r="N618" s="175"/>
      <c r="O618" s="175"/>
      <c r="P618" s="175"/>
      <c r="Q618" s="145">
        <v>630</v>
      </c>
      <c r="R618" s="145">
        <v>0.36</v>
      </c>
      <c r="S618" s="181" t="s">
        <v>1238</v>
      </c>
      <c r="T618" s="182" t="s">
        <v>1194</v>
      </c>
      <c r="U618" s="180"/>
      <c r="V618" s="107"/>
      <c r="W618" s="117"/>
      <c r="X618" s="117"/>
      <c r="Y618" s="117"/>
      <c r="AD618" s="164"/>
    </row>
    <row r="619" spans="1:30" ht="18.75" x14ac:dyDescent="0.25">
      <c r="A619" s="87">
        <v>480</v>
      </c>
      <c r="B619" s="290" t="s">
        <v>1239</v>
      </c>
      <c r="C619" s="168" t="s">
        <v>1240</v>
      </c>
      <c r="D619" s="169">
        <v>0</v>
      </c>
      <c r="E619" s="169">
        <v>0.22</v>
      </c>
      <c r="F619" s="169">
        <v>0.22</v>
      </c>
      <c r="G619" s="115">
        <v>985</v>
      </c>
      <c r="H619" s="115" t="s">
        <v>38</v>
      </c>
      <c r="I619" s="175"/>
      <c r="J619" s="175"/>
      <c r="K619" s="175"/>
      <c r="L619" s="175"/>
      <c r="M619" s="175"/>
      <c r="N619" s="175"/>
      <c r="O619" s="175"/>
      <c r="P619" s="175"/>
      <c r="Q619" s="145"/>
      <c r="R619" s="145"/>
      <c r="S619" s="181" t="s">
        <v>1373</v>
      </c>
      <c r="T619" s="182" t="s">
        <v>1194</v>
      </c>
      <c r="U619" s="180"/>
      <c r="V619" s="107"/>
      <c r="W619" s="117"/>
      <c r="X619" s="117"/>
      <c r="Y619" s="117"/>
      <c r="AD619" s="164"/>
    </row>
    <row r="620" spans="1:30" ht="18.75" x14ac:dyDescent="0.25">
      <c r="A620" s="503">
        <v>481</v>
      </c>
      <c r="B620" s="487" t="s">
        <v>1241</v>
      </c>
      <c r="C620" s="487" t="s">
        <v>61</v>
      </c>
      <c r="D620" s="169">
        <v>0</v>
      </c>
      <c r="E620" s="169">
        <v>0.254</v>
      </c>
      <c r="F620" s="169">
        <v>0.254</v>
      </c>
      <c r="G620" s="115">
        <v>1016</v>
      </c>
      <c r="H620" s="115" t="s">
        <v>71</v>
      </c>
      <c r="I620" s="175"/>
      <c r="J620" s="175"/>
      <c r="K620" s="175"/>
      <c r="L620" s="175"/>
      <c r="M620" s="175"/>
      <c r="N620" s="175"/>
      <c r="O620" s="175"/>
      <c r="P620" s="175"/>
      <c r="Q620" s="145"/>
      <c r="R620" s="145"/>
      <c r="S620" s="488">
        <v>50010060237</v>
      </c>
      <c r="T620" s="390" t="s">
        <v>1194</v>
      </c>
      <c r="U620" s="407" t="s">
        <v>1355</v>
      </c>
      <c r="V620" s="118"/>
      <c r="W620" s="117"/>
      <c r="X620" s="117"/>
      <c r="Y620" s="117"/>
      <c r="AD620" s="164"/>
    </row>
    <row r="621" spans="1:30" ht="18.75" x14ac:dyDescent="0.25">
      <c r="A621" s="505"/>
      <c r="B621" s="487"/>
      <c r="C621" s="487"/>
      <c r="D621" s="169">
        <v>0.254</v>
      </c>
      <c r="E621" s="169">
        <v>0.40400000000000003</v>
      </c>
      <c r="F621" s="169">
        <v>0.15</v>
      </c>
      <c r="G621" s="115">
        <v>600</v>
      </c>
      <c r="H621" s="115" t="s">
        <v>38</v>
      </c>
      <c r="I621" s="175"/>
      <c r="J621" s="175"/>
      <c r="K621" s="175"/>
      <c r="L621" s="175"/>
      <c r="M621" s="175"/>
      <c r="N621" s="175"/>
      <c r="O621" s="175"/>
      <c r="P621" s="175"/>
      <c r="Q621" s="145"/>
      <c r="R621" s="145"/>
      <c r="S621" s="488"/>
      <c r="T621" s="390"/>
      <c r="U621" s="407"/>
      <c r="V621" s="118"/>
      <c r="W621" s="117"/>
      <c r="X621" s="117"/>
      <c r="Y621" s="117"/>
      <c r="AD621" s="164"/>
    </row>
    <row r="622" spans="1:30" ht="18.75" x14ac:dyDescent="0.25">
      <c r="A622" s="503">
        <v>482</v>
      </c>
      <c r="B622" s="487" t="s">
        <v>1242</v>
      </c>
      <c r="C622" s="487" t="s">
        <v>499</v>
      </c>
      <c r="D622" s="169">
        <v>0</v>
      </c>
      <c r="E622" s="169">
        <v>0.16</v>
      </c>
      <c r="F622" s="169">
        <v>0.16</v>
      </c>
      <c r="G622" s="115">
        <v>690</v>
      </c>
      <c r="H622" s="115" t="s">
        <v>38</v>
      </c>
      <c r="I622" s="175"/>
      <c r="J622" s="175"/>
      <c r="K622" s="175"/>
      <c r="L622" s="175"/>
      <c r="M622" s="175"/>
      <c r="N622" s="175"/>
      <c r="O622" s="175"/>
      <c r="P622" s="175"/>
      <c r="Q622" s="145"/>
      <c r="R622" s="145"/>
      <c r="S622" s="488" t="s">
        <v>1374</v>
      </c>
      <c r="T622" s="390" t="s">
        <v>1194</v>
      </c>
      <c r="U622" s="407" t="s">
        <v>1355</v>
      </c>
      <c r="V622" s="118"/>
      <c r="W622" s="117"/>
      <c r="X622" s="117"/>
      <c r="Y622" s="117"/>
      <c r="AD622" s="164"/>
    </row>
    <row r="623" spans="1:30" ht="18.75" x14ac:dyDescent="0.25">
      <c r="A623" s="504"/>
      <c r="B623" s="487"/>
      <c r="C623" s="487"/>
      <c r="D623" s="169">
        <v>0.16</v>
      </c>
      <c r="E623" s="169">
        <v>0.3</v>
      </c>
      <c r="F623" s="169">
        <v>0.14000000000000001</v>
      </c>
      <c r="G623" s="115">
        <v>600</v>
      </c>
      <c r="H623" s="115" t="s">
        <v>38</v>
      </c>
      <c r="I623" s="175"/>
      <c r="J623" s="175"/>
      <c r="K623" s="175"/>
      <c r="L623" s="175"/>
      <c r="M623" s="175"/>
      <c r="N623" s="175"/>
      <c r="O623" s="175"/>
      <c r="P623" s="176"/>
      <c r="Q623" s="145"/>
      <c r="R623" s="145"/>
      <c r="S623" s="488"/>
      <c r="T623" s="390"/>
      <c r="U623" s="407"/>
      <c r="V623" s="118"/>
      <c r="W623" s="117"/>
      <c r="X623" s="117"/>
      <c r="Y623" s="117"/>
      <c r="AD623" s="164"/>
    </row>
    <row r="624" spans="1:30" ht="18.75" x14ac:dyDescent="0.25">
      <c r="A624" s="505"/>
      <c r="B624" s="487"/>
      <c r="C624" s="487"/>
      <c r="D624" s="169">
        <v>0.3</v>
      </c>
      <c r="E624" s="169">
        <v>0.49</v>
      </c>
      <c r="F624" s="169">
        <v>0.19</v>
      </c>
      <c r="G624" s="115">
        <v>780</v>
      </c>
      <c r="H624" s="115" t="s">
        <v>38</v>
      </c>
      <c r="I624" s="175"/>
      <c r="J624" s="175"/>
      <c r="K624" s="175"/>
      <c r="L624" s="175"/>
      <c r="M624" s="175"/>
      <c r="N624" s="175"/>
      <c r="O624" s="175"/>
      <c r="P624" s="176"/>
      <c r="Q624" s="145"/>
      <c r="R624" s="145"/>
      <c r="S624" s="488"/>
      <c r="T624" s="390"/>
      <c r="U624" s="407"/>
      <c r="V624" s="118"/>
      <c r="W624" s="117"/>
      <c r="X624" s="117"/>
      <c r="Y624" s="117"/>
      <c r="AD624" s="164"/>
    </row>
    <row r="625" spans="1:30" x14ac:dyDescent="0.25">
      <c r="A625" s="503">
        <v>483</v>
      </c>
      <c r="B625" s="487" t="s">
        <v>1243</v>
      </c>
      <c r="C625" s="487" t="s">
        <v>1244</v>
      </c>
      <c r="D625" s="169">
        <v>0</v>
      </c>
      <c r="E625" s="169">
        <v>0.28000000000000003</v>
      </c>
      <c r="F625" s="169">
        <v>0.28000000000000003</v>
      </c>
      <c r="G625" s="115">
        <v>1880</v>
      </c>
      <c r="H625" s="115" t="s">
        <v>71</v>
      </c>
      <c r="I625" s="175"/>
      <c r="J625" s="175"/>
      <c r="K625" s="175"/>
      <c r="L625" s="175"/>
      <c r="M625" s="175"/>
      <c r="N625" s="175"/>
      <c r="O625" s="175"/>
      <c r="P625" s="175"/>
      <c r="Q625" s="145"/>
      <c r="R625" s="145"/>
      <c r="S625" s="488" t="s">
        <v>1375</v>
      </c>
      <c r="T625" s="390" t="s">
        <v>1194</v>
      </c>
      <c r="U625" s="407" t="s">
        <v>1376</v>
      </c>
      <c r="V625" s="118"/>
      <c r="W625" s="117"/>
      <c r="X625" s="117"/>
      <c r="Y625" s="117"/>
      <c r="AD625" s="398"/>
    </row>
    <row r="626" spans="1:30" x14ac:dyDescent="0.25">
      <c r="A626" s="504"/>
      <c r="B626" s="487"/>
      <c r="C626" s="487"/>
      <c r="D626" s="169">
        <v>0.28000000000000003</v>
      </c>
      <c r="E626" s="169">
        <v>0.56000000000000005</v>
      </c>
      <c r="F626" s="169">
        <v>0.28000000000000003</v>
      </c>
      <c r="G626" s="115">
        <v>3480</v>
      </c>
      <c r="H626" s="115" t="s">
        <v>71</v>
      </c>
      <c r="I626" s="175"/>
      <c r="J626" s="175"/>
      <c r="K626" s="175"/>
      <c r="L626" s="175"/>
      <c r="M626" s="175"/>
      <c r="N626" s="175"/>
      <c r="O626" s="175"/>
      <c r="P626" s="176"/>
      <c r="Q626" s="145"/>
      <c r="R626" s="145"/>
      <c r="S626" s="488"/>
      <c r="T626" s="390"/>
      <c r="U626" s="407"/>
      <c r="V626" s="118"/>
      <c r="W626" s="113"/>
      <c r="X626" s="117"/>
      <c r="Y626" s="117"/>
      <c r="AD626" s="398"/>
    </row>
    <row r="627" spans="1:30" x14ac:dyDescent="0.25">
      <c r="A627" s="504"/>
      <c r="B627" s="487"/>
      <c r="C627" s="487"/>
      <c r="D627" s="169">
        <v>0.56000000000000005</v>
      </c>
      <c r="E627" s="169">
        <v>1.18</v>
      </c>
      <c r="F627" s="169">
        <v>0.62</v>
      </c>
      <c r="G627" s="115">
        <v>7700</v>
      </c>
      <c r="H627" s="115" t="s">
        <v>71</v>
      </c>
      <c r="I627" s="175"/>
      <c r="J627" s="175"/>
      <c r="K627" s="175"/>
      <c r="L627" s="175"/>
      <c r="M627" s="175"/>
      <c r="N627" s="175"/>
      <c r="O627" s="175"/>
      <c r="P627" s="176"/>
      <c r="Q627" s="145">
        <v>1270</v>
      </c>
      <c r="R627" s="145">
        <v>0.64</v>
      </c>
      <c r="S627" s="488"/>
      <c r="T627" s="390"/>
      <c r="U627" s="407"/>
      <c r="V627" s="118"/>
      <c r="W627" s="113"/>
      <c r="X627" s="117"/>
      <c r="Y627" s="117"/>
      <c r="AD627" s="398"/>
    </row>
    <row r="628" spans="1:30" ht="99.75" customHeight="1" x14ac:dyDescent="0.25">
      <c r="A628" s="505"/>
      <c r="B628" s="487"/>
      <c r="C628" s="487"/>
      <c r="D628" s="169">
        <v>1.18</v>
      </c>
      <c r="E628" s="169">
        <v>1.44</v>
      </c>
      <c r="F628" s="169">
        <v>0.26</v>
      </c>
      <c r="G628" s="115">
        <v>3230</v>
      </c>
      <c r="H628" s="115" t="s">
        <v>71</v>
      </c>
      <c r="I628" s="175"/>
      <c r="J628" s="175"/>
      <c r="K628" s="175"/>
      <c r="L628" s="175"/>
      <c r="M628" s="175"/>
      <c r="N628" s="175"/>
      <c r="O628" s="175"/>
      <c r="P628" s="176"/>
      <c r="Q628" s="145">
        <v>552</v>
      </c>
      <c r="R628" s="145">
        <v>0.28899999999999998</v>
      </c>
      <c r="S628" s="488"/>
      <c r="T628" s="390"/>
      <c r="U628" s="407"/>
      <c r="V628" s="118"/>
      <c r="W628" s="113"/>
      <c r="X628" s="117"/>
      <c r="Y628" s="117"/>
      <c r="AD628" s="398"/>
    </row>
    <row r="629" spans="1:30" ht="18.75" x14ac:dyDescent="0.25">
      <c r="A629" s="87">
        <v>484</v>
      </c>
      <c r="B629" s="290" t="s">
        <v>1245</v>
      </c>
      <c r="C629" s="168" t="s">
        <v>1246</v>
      </c>
      <c r="D629" s="169">
        <v>0</v>
      </c>
      <c r="E629" s="169">
        <v>9.4E-2</v>
      </c>
      <c r="F629" s="169">
        <v>9.4E-2</v>
      </c>
      <c r="G629" s="115">
        <v>329</v>
      </c>
      <c r="H629" s="115" t="s">
        <v>38</v>
      </c>
      <c r="I629" s="175"/>
      <c r="J629" s="175"/>
      <c r="K629" s="175"/>
      <c r="L629" s="175"/>
      <c r="M629" s="175"/>
      <c r="N629" s="175"/>
      <c r="O629" s="175"/>
      <c r="P629" s="175"/>
      <c r="Q629" s="145"/>
      <c r="R629" s="145"/>
      <c r="S629" s="181" t="s">
        <v>1247</v>
      </c>
      <c r="T629" s="182" t="s">
        <v>1194</v>
      </c>
      <c r="U629" s="180"/>
      <c r="V629" s="107"/>
      <c r="W629" s="117"/>
      <c r="X629" s="117"/>
      <c r="Y629" s="117"/>
      <c r="AD629" s="164"/>
    </row>
    <row r="630" spans="1:30" ht="30" x14ac:dyDescent="0.25">
      <c r="A630" s="87">
        <v>485</v>
      </c>
      <c r="B630" s="290" t="s">
        <v>1248</v>
      </c>
      <c r="C630" s="168" t="s">
        <v>1249</v>
      </c>
      <c r="D630" s="169">
        <v>0</v>
      </c>
      <c r="E630" s="169">
        <v>1.03</v>
      </c>
      <c r="F630" s="177">
        <v>1.03</v>
      </c>
      <c r="G630" s="178">
        <v>4120</v>
      </c>
      <c r="H630" s="115" t="s">
        <v>38</v>
      </c>
      <c r="I630" s="305"/>
      <c r="J630" s="179"/>
      <c r="K630" s="179"/>
      <c r="L630" s="305"/>
      <c r="M630" s="305"/>
      <c r="N630" s="175"/>
      <c r="O630" s="175"/>
      <c r="P630" s="175"/>
      <c r="Q630" s="145"/>
      <c r="R630" s="145"/>
      <c r="S630" s="115">
        <v>50010030057</v>
      </c>
      <c r="T630" s="84" t="s">
        <v>1194</v>
      </c>
      <c r="U630" s="180" t="s">
        <v>1357</v>
      </c>
      <c r="V630" s="118"/>
      <c r="W630" s="117"/>
      <c r="X630" s="117"/>
      <c r="Y630" s="117"/>
      <c r="AD630" s="164"/>
    </row>
    <row r="631" spans="1:30" ht="30" x14ac:dyDescent="0.25">
      <c r="A631" s="87">
        <v>486</v>
      </c>
      <c r="B631" s="290" t="s">
        <v>1250</v>
      </c>
      <c r="C631" s="168" t="s">
        <v>1251</v>
      </c>
      <c r="D631" s="169">
        <v>0</v>
      </c>
      <c r="E631" s="169">
        <v>0.152</v>
      </c>
      <c r="F631" s="177">
        <v>0.152</v>
      </c>
      <c r="G631" s="178">
        <v>912</v>
      </c>
      <c r="H631" s="115" t="s">
        <v>38</v>
      </c>
      <c r="I631" s="179"/>
      <c r="J631" s="179"/>
      <c r="K631" s="179"/>
      <c r="L631" s="179"/>
      <c r="M631" s="175"/>
      <c r="N631" s="175"/>
      <c r="O631" s="175"/>
      <c r="P631" s="175"/>
      <c r="Q631" s="145"/>
      <c r="R631" s="145"/>
      <c r="S631" s="115">
        <v>50010080131</v>
      </c>
      <c r="T631" s="84" t="s">
        <v>1194</v>
      </c>
      <c r="U631" s="180" t="s">
        <v>1358</v>
      </c>
      <c r="V631" s="121"/>
      <c r="W631" s="117"/>
      <c r="X631" s="117"/>
      <c r="Y631" s="117"/>
      <c r="AD631" s="164"/>
    </row>
    <row r="632" spans="1:30" ht="18.75" x14ac:dyDescent="0.25">
      <c r="A632" s="503">
        <v>487</v>
      </c>
      <c r="B632" s="491" t="s">
        <v>1252</v>
      </c>
      <c r="C632" s="487" t="s">
        <v>1253</v>
      </c>
      <c r="D632" s="169">
        <v>0</v>
      </c>
      <c r="E632" s="169">
        <v>8.5999999999999993E-2</v>
      </c>
      <c r="F632" s="177">
        <v>8.5999999999999993E-2</v>
      </c>
      <c r="G632" s="178">
        <v>902</v>
      </c>
      <c r="H632" s="184" t="s">
        <v>71</v>
      </c>
      <c r="I632" s="179"/>
      <c r="J632" s="179"/>
      <c r="K632" s="179"/>
      <c r="L632" s="179"/>
      <c r="M632" s="175"/>
      <c r="N632" s="175"/>
      <c r="O632" s="175"/>
      <c r="P632" s="175"/>
      <c r="Q632" s="145">
        <v>308.2</v>
      </c>
      <c r="R632" s="145">
        <v>0.17599999999999999</v>
      </c>
      <c r="S632" s="182">
        <v>50010010160001</v>
      </c>
      <c r="T632" s="390" t="s">
        <v>1194</v>
      </c>
      <c r="U632" s="492"/>
      <c r="V632" s="118"/>
      <c r="W632" s="117"/>
      <c r="X632" s="117"/>
      <c r="Y632" s="117"/>
      <c r="AD632" s="164"/>
    </row>
    <row r="633" spans="1:30" ht="18.75" x14ac:dyDescent="0.25">
      <c r="A633" s="504"/>
      <c r="B633" s="491"/>
      <c r="C633" s="487"/>
      <c r="D633" s="169">
        <v>8.5999999999999993E-2</v>
      </c>
      <c r="E633" s="169">
        <v>0.23</v>
      </c>
      <c r="F633" s="306">
        <v>0.14399999999999999</v>
      </c>
      <c r="G633" s="307">
        <v>944</v>
      </c>
      <c r="H633" s="184" t="s">
        <v>71</v>
      </c>
      <c r="I633" s="179"/>
      <c r="J633" s="179"/>
      <c r="K633" s="179"/>
      <c r="L633" s="179"/>
      <c r="M633" s="175"/>
      <c r="N633" s="175"/>
      <c r="O633" s="175"/>
      <c r="P633" s="175"/>
      <c r="Q633" s="145">
        <v>93.6</v>
      </c>
      <c r="R633" s="145">
        <v>6.0999999999999999E-2</v>
      </c>
      <c r="S633" s="182">
        <v>50010010159001</v>
      </c>
      <c r="T633" s="390"/>
      <c r="U633" s="492"/>
      <c r="V633" s="118"/>
      <c r="W633" s="117"/>
      <c r="X633" s="117"/>
      <c r="Y633" s="117"/>
      <c r="AD633" s="164"/>
    </row>
    <row r="634" spans="1:30" ht="18.75" x14ac:dyDescent="0.25">
      <c r="A634" s="504"/>
      <c r="B634" s="491"/>
      <c r="C634" s="487"/>
      <c r="D634" s="169">
        <v>0.23</v>
      </c>
      <c r="E634" s="169">
        <v>0.40200000000000002</v>
      </c>
      <c r="F634" s="306">
        <v>0.17199999999999999</v>
      </c>
      <c r="G634" s="307">
        <v>1915</v>
      </c>
      <c r="H634" s="184" t="s">
        <v>71</v>
      </c>
      <c r="I634" s="179"/>
      <c r="J634" s="179"/>
      <c r="K634" s="179"/>
      <c r="L634" s="179"/>
      <c r="M634" s="175"/>
      <c r="N634" s="175"/>
      <c r="O634" s="175"/>
      <c r="P634" s="176"/>
      <c r="Q634" s="145">
        <v>314</v>
      </c>
      <c r="R634" s="145">
        <v>0.19</v>
      </c>
      <c r="S634" s="308">
        <v>50010010171001</v>
      </c>
      <c r="T634" s="390"/>
      <c r="U634" s="492"/>
      <c r="V634" s="122"/>
      <c r="W634" s="122"/>
      <c r="X634" s="123"/>
      <c r="Y634" s="124"/>
      <c r="AD634" s="165"/>
    </row>
    <row r="635" spans="1:30" ht="18.75" x14ac:dyDescent="0.25">
      <c r="A635" s="504"/>
      <c r="B635" s="491"/>
      <c r="C635" s="487"/>
      <c r="D635" s="169">
        <v>0.40200000000000002</v>
      </c>
      <c r="E635" s="169">
        <v>0.55100000000000005</v>
      </c>
      <c r="F635" s="306">
        <v>0.14899999999999999</v>
      </c>
      <c r="G635" s="307">
        <v>1043</v>
      </c>
      <c r="H635" s="184" t="s">
        <v>71</v>
      </c>
      <c r="I635" s="179"/>
      <c r="J635" s="179"/>
      <c r="K635" s="179"/>
      <c r="L635" s="179"/>
      <c r="M635" s="175"/>
      <c r="N635" s="175"/>
      <c r="O635" s="175"/>
      <c r="P635" s="176"/>
      <c r="Q635" s="145">
        <v>66.5</v>
      </c>
      <c r="R635" s="145">
        <v>3.5000000000000003E-2</v>
      </c>
      <c r="S635" s="308">
        <v>50010010172001</v>
      </c>
      <c r="T635" s="390"/>
      <c r="U635" s="492"/>
      <c r="V635" s="122"/>
      <c r="W635" s="122"/>
      <c r="X635" s="123"/>
      <c r="Y635" s="124"/>
      <c r="AD635" s="165"/>
    </row>
    <row r="636" spans="1:30" ht="18.75" x14ac:dyDescent="0.25">
      <c r="A636" s="505"/>
      <c r="B636" s="491"/>
      <c r="C636" s="487"/>
      <c r="D636" s="169">
        <v>0.55100000000000005</v>
      </c>
      <c r="E636" s="169">
        <v>0.59799999999999998</v>
      </c>
      <c r="F636" s="306">
        <v>4.7E-2</v>
      </c>
      <c r="G636" s="307">
        <v>287</v>
      </c>
      <c r="H636" s="184" t="s">
        <v>200</v>
      </c>
      <c r="I636" s="179"/>
      <c r="J636" s="179"/>
      <c r="K636" s="179"/>
      <c r="L636" s="179"/>
      <c r="M636" s="175"/>
      <c r="N636" s="175"/>
      <c r="O636" s="175"/>
      <c r="P636" s="176"/>
      <c r="Q636" s="145"/>
      <c r="R636" s="145"/>
      <c r="S636" s="308">
        <v>50010010173002</v>
      </c>
      <c r="T636" s="390"/>
      <c r="U636" s="492"/>
      <c r="V636" s="122"/>
      <c r="W636" s="122"/>
      <c r="X636" s="123"/>
      <c r="Y636" s="124"/>
      <c r="AD636" s="165"/>
    </row>
    <row r="637" spans="1:30" ht="45" x14ac:dyDescent="0.25">
      <c r="A637" s="87">
        <v>488</v>
      </c>
      <c r="B637" s="290" t="s">
        <v>1254</v>
      </c>
      <c r="C637" s="168" t="s">
        <v>1255</v>
      </c>
      <c r="D637" s="169">
        <v>0</v>
      </c>
      <c r="E637" s="169">
        <v>0.31</v>
      </c>
      <c r="F637" s="169">
        <v>0.31</v>
      </c>
      <c r="G637" s="115">
        <v>1705</v>
      </c>
      <c r="H637" s="115" t="s">
        <v>38</v>
      </c>
      <c r="I637" s="179"/>
      <c r="J637" s="179"/>
      <c r="K637" s="179"/>
      <c r="L637" s="179"/>
      <c r="M637" s="175"/>
      <c r="N637" s="175"/>
      <c r="O637" s="175"/>
      <c r="P637" s="175"/>
      <c r="Q637" s="145"/>
      <c r="R637" s="145"/>
      <c r="S637" s="115">
        <v>50010060233</v>
      </c>
      <c r="T637" s="84" t="s">
        <v>1194</v>
      </c>
      <c r="U637" s="180" t="s">
        <v>1377</v>
      </c>
      <c r="V637" s="125"/>
      <c r="W637" s="122"/>
      <c r="X637" s="123"/>
      <c r="Y637" s="126"/>
      <c r="AD637" s="166"/>
    </row>
    <row r="638" spans="1:30" ht="30" x14ac:dyDescent="0.25">
      <c r="A638" s="87">
        <v>489</v>
      </c>
      <c r="B638" s="290" t="s">
        <v>1256</v>
      </c>
      <c r="C638" s="168" t="s">
        <v>1257</v>
      </c>
      <c r="D638" s="169">
        <v>0</v>
      </c>
      <c r="E638" s="169">
        <v>0.19</v>
      </c>
      <c r="F638" s="306">
        <v>0.19</v>
      </c>
      <c r="G638" s="307">
        <v>1140</v>
      </c>
      <c r="H638" s="184" t="s">
        <v>38</v>
      </c>
      <c r="I638" s="179"/>
      <c r="J638" s="179"/>
      <c r="K638" s="179"/>
      <c r="L638" s="179"/>
      <c r="M638" s="175"/>
      <c r="N638" s="175"/>
      <c r="O638" s="175"/>
      <c r="P638" s="175"/>
      <c r="Q638" s="145"/>
      <c r="R638" s="145"/>
      <c r="S638" s="115">
        <v>50010040184</v>
      </c>
      <c r="T638" s="84" t="s">
        <v>1194</v>
      </c>
      <c r="U638" s="180" t="s">
        <v>1359</v>
      </c>
      <c r="V638" s="118"/>
      <c r="W638" s="127"/>
      <c r="X638" s="128"/>
      <c r="Y638" s="117"/>
      <c r="AD638" s="164"/>
    </row>
    <row r="639" spans="1:30" ht="18.75" x14ac:dyDescent="0.25">
      <c r="A639" s="503">
        <v>490</v>
      </c>
      <c r="B639" s="466" t="s">
        <v>1258</v>
      </c>
      <c r="C639" s="493" t="s">
        <v>1259</v>
      </c>
      <c r="D639" s="174">
        <v>0</v>
      </c>
      <c r="E639" s="174">
        <v>0.17799999999999999</v>
      </c>
      <c r="F639" s="174">
        <v>0.17799999999999999</v>
      </c>
      <c r="G639" s="308">
        <v>1447</v>
      </c>
      <c r="H639" s="309" t="s">
        <v>200</v>
      </c>
      <c r="I639" s="176"/>
      <c r="J639" s="176"/>
      <c r="K639" s="176"/>
      <c r="L639" s="176"/>
      <c r="M639" s="176"/>
      <c r="N639" s="176"/>
      <c r="O639" s="176"/>
      <c r="P639" s="176"/>
      <c r="Q639" s="145"/>
      <c r="R639" s="145"/>
      <c r="S639" s="312" t="s">
        <v>1260</v>
      </c>
      <c r="T639" s="494" t="s">
        <v>1194</v>
      </c>
      <c r="U639" s="180"/>
      <c r="V639" s="118"/>
      <c r="W639" s="117"/>
      <c r="X639" s="117"/>
      <c r="Y639" s="117"/>
      <c r="AD639" s="164"/>
    </row>
    <row r="640" spans="1:30" ht="30" x14ac:dyDescent="0.25">
      <c r="A640" s="505"/>
      <c r="B640" s="466"/>
      <c r="C640" s="493"/>
      <c r="D640" s="174">
        <v>0.17799999999999999</v>
      </c>
      <c r="E640" s="174">
        <v>0.34699999999999998</v>
      </c>
      <c r="F640" s="174">
        <v>0.16900000000000001</v>
      </c>
      <c r="G640" s="308">
        <v>676</v>
      </c>
      <c r="H640" s="184" t="s">
        <v>38</v>
      </c>
      <c r="I640" s="176"/>
      <c r="J640" s="176"/>
      <c r="K640" s="176"/>
      <c r="L640" s="176"/>
      <c r="M640" s="176"/>
      <c r="N640" s="176"/>
      <c r="O640" s="176"/>
      <c r="P640" s="176"/>
      <c r="Q640" s="145"/>
      <c r="R640" s="145"/>
      <c r="S640" s="312" t="s">
        <v>1261</v>
      </c>
      <c r="T640" s="494"/>
      <c r="U640" s="180" t="s">
        <v>1360</v>
      </c>
      <c r="V640" s="118"/>
      <c r="W640" s="117"/>
      <c r="X640" s="117"/>
      <c r="Y640" s="117"/>
      <c r="AD640" s="164"/>
    </row>
    <row r="641" spans="1:30" ht="18.75" x14ac:dyDescent="0.25">
      <c r="A641" s="503">
        <v>491</v>
      </c>
      <c r="B641" s="487" t="s">
        <v>1262</v>
      </c>
      <c r="C641" s="487" t="s">
        <v>1263</v>
      </c>
      <c r="D641" s="306">
        <v>0</v>
      </c>
      <c r="E641" s="169">
        <v>0.19500000000000001</v>
      </c>
      <c r="F641" s="169">
        <v>0.19500000000000001</v>
      </c>
      <c r="G641" s="115">
        <v>920</v>
      </c>
      <c r="H641" s="184" t="s">
        <v>71</v>
      </c>
      <c r="I641" s="175"/>
      <c r="J641" s="175"/>
      <c r="K641" s="175"/>
      <c r="L641" s="175"/>
      <c r="M641" s="175"/>
      <c r="N641" s="175"/>
      <c r="O641" s="175"/>
      <c r="P641" s="175"/>
      <c r="Q641" s="145"/>
      <c r="R641" s="145"/>
      <c r="S641" s="488">
        <v>50010050126</v>
      </c>
      <c r="T641" s="390" t="s">
        <v>1194</v>
      </c>
      <c r="U641" s="407" t="s">
        <v>1360</v>
      </c>
      <c r="V641" s="118"/>
      <c r="W641" s="117"/>
      <c r="X641" s="117"/>
      <c r="Y641" s="117"/>
      <c r="AD641" s="164"/>
    </row>
    <row r="642" spans="1:30" ht="18.75" x14ac:dyDescent="0.25">
      <c r="A642" s="505"/>
      <c r="B642" s="487"/>
      <c r="C642" s="487"/>
      <c r="D642" s="306">
        <v>0.19500000000000001</v>
      </c>
      <c r="E642" s="169">
        <v>0.5</v>
      </c>
      <c r="F642" s="169">
        <v>0.30499999999999999</v>
      </c>
      <c r="G642" s="115">
        <v>1220</v>
      </c>
      <c r="H642" s="184" t="s">
        <v>38</v>
      </c>
      <c r="I642" s="175"/>
      <c r="J642" s="175"/>
      <c r="K642" s="175"/>
      <c r="L642" s="175"/>
      <c r="M642" s="175"/>
      <c r="N642" s="175"/>
      <c r="O642" s="175"/>
      <c r="P642" s="175"/>
      <c r="Q642" s="145"/>
      <c r="R642" s="145"/>
      <c r="S642" s="488"/>
      <c r="T642" s="390"/>
      <c r="U642" s="407"/>
      <c r="V642" s="118"/>
      <c r="W642" s="117"/>
      <c r="X642" s="117"/>
      <c r="Y642" s="117"/>
      <c r="AD642" s="164"/>
    </row>
    <row r="643" spans="1:30" ht="45" x14ac:dyDescent="0.25">
      <c r="A643" s="87">
        <v>492</v>
      </c>
      <c r="B643" s="290" t="s">
        <v>1264</v>
      </c>
      <c r="C643" s="168" t="s">
        <v>1265</v>
      </c>
      <c r="D643" s="169">
        <v>0</v>
      </c>
      <c r="E643" s="169">
        <v>0.39500000000000002</v>
      </c>
      <c r="F643" s="169">
        <v>0.39500000000000002</v>
      </c>
      <c r="G643" s="115">
        <v>1383</v>
      </c>
      <c r="H643" s="115" t="s">
        <v>38</v>
      </c>
      <c r="I643" s="175"/>
      <c r="J643" s="175"/>
      <c r="K643" s="175"/>
      <c r="L643" s="175"/>
      <c r="M643" s="175"/>
      <c r="N643" s="175"/>
      <c r="O643" s="175"/>
      <c r="P643" s="175"/>
      <c r="Q643" s="145"/>
      <c r="R643" s="145"/>
      <c r="S643" s="115">
        <v>50010060232</v>
      </c>
      <c r="T643" s="84" t="s">
        <v>1194</v>
      </c>
      <c r="U643" s="180" t="s">
        <v>1378</v>
      </c>
      <c r="V643" s="121"/>
      <c r="W643" s="117"/>
      <c r="X643" s="117"/>
      <c r="Y643" s="117"/>
      <c r="AD643" s="164"/>
    </row>
    <row r="644" spans="1:30" ht="18.75" x14ac:dyDescent="0.25">
      <c r="A644" s="503">
        <v>493</v>
      </c>
      <c r="B644" s="491" t="s">
        <v>1266</v>
      </c>
      <c r="C644" s="487" t="s">
        <v>509</v>
      </c>
      <c r="D644" s="306">
        <v>0</v>
      </c>
      <c r="E644" s="306">
        <v>0.13400000000000001</v>
      </c>
      <c r="F644" s="306">
        <v>0.13400000000000001</v>
      </c>
      <c r="G644" s="307">
        <v>786</v>
      </c>
      <c r="H644" s="184" t="s">
        <v>71</v>
      </c>
      <c r="I644" s="305"/>
      <c r="J644" s="179"/>
      <c r="K644" s="305"/>
      <c r="L644" s="305"/>
      <c r="M644" s="305"/>
      <c r="N644" s="175"/>
      <c r="O644" s="175"/>
      <c r="P644" s="175"/>
      <c r="Q644" s="145"/>
      <c r="R644" s="145"/>
      <c r="S644" s="182">
        <v>50010070240001</v>
      </c>
      <c r="T644" s="495" t="s">
        <v>1194</v>
      </c>
      <c r="U644" s="492"/>
      <c r="V644" s="107"/>
      <c r="W644" s="117"/>
      <c r="X644" s="117"/>
      <c r="Y644" s="117"/>
      <c r="AD644" s="164"/>
    </row>
    <row r="645" spans="1:30" ht="18.75" x14ac:dyDescent="0.25">
      <c r="A645" s="504"/>
      <c r="B645" s="491"/>
      <c r="C645" s="487"/>
      <c r="D645" s="306">
        <v>0.13400000000000001</v>
      </c>
      <c r="E645" s="306">
        <v>0.19800000000000001</v>
      </c>
      <c r="F645" s="306">
        <v>6.4000000000000001E-2</v>
      </c>
      <c r="G645" s="307">
        <v>364</v>
      </c>
      <c r="H645" s="184" t="s">
        <v>71</v>
      </c>
      <c r="I645" s="305"/>
      <c r="J645" s="179"/>
      <c r="K645" s="305"/>
      <c r="L645" s="305"/>
      <c r="M645" s="305"/>
      <c r="N645" s="175"/>
      <c r="O645" s="175"/>
      <c r="P645" s="176"/>
      <c r="Q645" s="145"/>
      <c r="R645" s="145"/>
      <c r="S645" s="308">
        <v>50010060253001</v>
      </c>
      <c r="T645" s="495"/>
      <c r="U645" s="492"/>
      <c r="V645" s="107"/>
      <c r="W645" s="117"/>
      <c r="X645" s="117"/>
      <c r="Y645" s="117"/>
      <c r="AD645" s="164"/>
    </row>
    <row r="646" spans="1:30" ht="18.75" x14ac:dyDescent="0.25">
      <c r="A646" s="504"/>
      <c r="B646" s="491"/>
      <c r="C646" s="487"/>
      <c r="D646" s="306">
        <v>0.19800000000000001</v>
      </c>
      <c r="E646" s="306">
        <v>0.60599999999999998</v>
      </c>
      <c r="F646" s="306">
        <v>0.40799999999999997</v>
      </c>
      <c r="G646" s="307">
        <v>2444</v>
      </c>
      <c r="H646" s="184" t="s">
        <v>71</v>
      </c>
      <c r="I646" s="305"/>
      <c r="J646" s="179"/>
      <c r="K646" s="305"/>
      <c r="L646" s="305"/>
      <c r="M646" s="305"/>
      <c r="N646" s="175"/>
      <c r="O646" s="175"/>
      <c r="P646" s="176"/>
      <c r="Q646" s="145"/>
      <c r="R646" s="145"/>
      <c r="S646" s="308">
        <v>50010060254001</v>
      </c>
      <c r="T646" s="495"/>
      <c r="U646" s="492"/>
      <c r="V646" s="107"/>
      <c r="W646" s="117"/>
      <c r="X646" s="117"/>
      <c r="Y646" s="117"/>
      <c r="AD646" s="164"/>
    </row>
    <row r="647" spans="1:30" ht="18.75" x14ac:dyDescent="0.25">
      <c r="A647" s="505"/>
      <c r="B647" s="491"/>
      <c r="C647" s="487"/>
      <c r="D647" s="306">
        <v>0.60599999999999998</v>
      </c>
      <c r="E647" s="306">
        <v>0.79</v>
      </c>
      <c r="F647" s="306">
        <v>0.184</v>
      </c>
      <c r="G647" s="307">
        <v>823</v>
      </c>
      <c r="H647" s="184" t="s">
        <v>38</v>
      </c>
      <c r="I647" s="305"/>
      <c r="J647" s="179"/>
      <c r="K647" s="305"/>
      <c r="L647" s="305"/>
      <c r="M647" s="305"/>
      <c r="N647" s="175"/>
      <c r="O647" s="175"/>
      <c r="P647" s="176"/>
      <c r="Q647" s="145"/>
      <c r="R647" s="145"/>
      <c r="S647" s="308">
        <v>50010060240001</v>
      </c>
      <c r="T647" s="495"/>
      <c r="U647" s="492"/>
      <c r="V647" s="107"/>
      <c r="W647" s="117"/>
      <c r="X647" s="117"/>
      <c r="Y647" s="117"/>
      <c r="AD647" s="164"/>
    </row>
    <row r="648" spans="1:30" ht="30" x14ac:dyDescent="0.25">
      <c r="A648" s="87">
        <v>494</v>
      </c>
      <c r="B648" s="290" t="s">
        <v>1267</v>
      </c>
      <c r="C648" s="168" t="s">
        <v>1268</v>
      </c>
      <c r="D648" s="306">
        <v>0</v>
      </c>
      <c r="E648" s="306">
        <v>0.51</v>
      </c>
      <c r="F648" s="306">
        <v>0.51</v>
      </c>
      <c r="G648" s="307">
        <v>2805</v>
      </c>
      <c r="H648" s="184" t="s">
        <v>38</v>
      </c>
      <c r="I648" s="179"/>
      <c r="J648" s="179"/>
      <c r="K648" s="175"/>
      <c r="L648" s="175"/>
      <c r="M648" s="175"/>
      <c r="N648" s="175"/>
      <c r="O648" s="175"/>
      <c r="P648" s="175"/>
      <c r="Q648" s="145">
        <v>64</v>
      </c>
      <c r="R648" s="145">
        <v>0.04</v>
      </c>
      <c r="S648" s="115">
        <v>50010020281</v>
      </c>
      <c r="T648" s="84" t="s">
        <v>1194</v>
      </c>
      <c r="U648" s="180" t="s">
        <v>1359</v>
      </c>
      <c r="V648" s="118"/>
      <c r="W648" s="117"/>
      <c r="X648" s="117"/>
      <c r="Y648" s="117"/>
      <c r="AD648" s="164"/>
    </row>
    <row r="649" spans="1:30" ht="18.75" x14ac:dyDescent="0.25">
      <c r="A649" s="503">
        <v>495</v>
      </c>
      <c r="B649" s="491" t="s">
        <v>1269</v>
      </c>
      <c r="C649" s="487" t="s">
        <v>47</v>
      </c>
      <c r="D649" s="306">
        <v>0</v>
      </c>
      <c r="E649" s="177">
        <v>0.09</v>
      </c>
      <c r="F649" s="174">
        <v>0.09</v>
      </c>
      <c r="G649" s="182">
        <v>360</v>
      </c>
      <c r="H649" s="115" t="s">
        <v>38</v>
      </c>
      <c r="I649" s="179"/>
      <c r="J649" s="179"/>
      <c r="K649" s="175"/>
      <c r="L649" s="175"/>
      <c r="M649" s="175"/>
      <c r="N649" s="175"/>
      <c r="O649" s="175"/>
      <c r="P649" s="175"/>
      <c r="Q649" s="145"/>
      <c r="R649" s="145"/>
      <c r="S649" s="488">
        <v>50010070245</v>
      </c>
      <c r="T649" s="390" t="s">
        <v>1194</v>
      </c>
      <c r="U649" s="407" t="s">
        <v>1360</v>
      </c>
      <c r="V649" s="118"/>
      <c r="W649" s="117"/>
      <c r="X649" s="117"/>
      <c r="Y649" s="117"/>
      <c r="AD649" s="164"/>
    </row>
    <row r="650" spans="1:30" ht="18.75" x14ac:dyDescent="0.25">
      <c r="A650" s="505"/>
      <c r="B650" s="491"/>
      <c r="C650" s="487"/>
      <c r="D650" s="306">
        <v>0.09</v>
      </c>
      <c r="E650" s="177">
        <v>0.21</v>
      </c>
      <c r="F650" s="174">
        <v>0.12</v>
      </c>
      <c r="G650" s="182">
        <v>480</v>
      </c>
      <c r="H650" s="115" t="s">
        <v>71</v>
      </c>
      <c r="I650" s="179"/>
      <c r="J650" s="179"/>
      <c r="K650" s="175"/>
      <c r="L650" s="175"/>
      <c r="M650" s="175"/>
      <c r="N650" s="175"/>
      <c r="O650" s="175"/>
      <c r="P650" s="175"/>
      <c r="Q650" s="145"/>
      <c r="R650" s="145"/>
      <c r="S650" s="488"/>
      <c r="T650" s="390"/>
      <c r="U650" s="407"/>
      <c r="V650" s="118"/>
      <c r="W650" s="117"/>
      <c r="X650" s="117"/>
      <c r="Y650" s="117"/>
      <c r="AD650" s="164"/>
    </row>
    <row r="651" spans="1:30" ht="18.75" x14ac:dyDescent="0.25">
      <c r="A651" s="87">
        <v>496</v>
      </c>
      <c r="B651" s="290" t="s">
        <v>1270</v>
      </c>
      <c r="C651" s="168" t="s">
        <v>1271</v>
      </c>
      <c r="D651" s="306">
        <v>0</v>
      </c>
      <c r="E651" s="177">
        <v>0.49199999999999999</v>
      </c>
      <c r="F651" s="177">
        <v>0.49199999999999999</v>
      </c>
      <c r="G651" s="307">
        <v>2366</v>
      </c>
      <c r="H651" s="184" t="s">
        <v>38</v>
      </c>
      <c r="I651" s="179"/>
      <c r="J651" s="179"/>
      <c r="K651" s="175"/>
      <c r="L651" s="175"/>
      <c r="M651" s="175"/>
      <c r="N651" s="175"/>
      <c r="O651" s="175"/>
      <c r="P651" s="175"/>
      <c r="Q651" s="145"/>
      <c r="R651" s="145"/>
      <c r="S651" s="181" t="s">
        <v>1272</v>
      </c>
      <c r="T651" s="182" t="s">
        <v>1194</v>
      </c>
      <c r="U651" s="180"/>
      <c r="V651" s="107"/>
      <c r="W651" s="117"/>
      <c r="X651" s="117"/>
      <c r="Y651" s="117"/>
      <c r="AD651" s="164"/>
    </row>
    <row r="652" spans="1:30" ht="18.75" x14ac:dyDescent="0.25">
      <c r="A652" s="503">
        <v>497</v>
      </c>
      <c r="B652" s="491" t="s">
        <v>1273</v>
      </c>
      <c r="C652" s="487" t="s">
        <v>1274</v>
      </c>
      <c r="D652" s="306">
        <v>0</v>
      </c>
      <c r="E652" s="306">
        <v>0.16500000000000001</v>
      </c>
      <c r="F652" s="306">
        <v>0.16500000000000001</v>
      </c>
      <c r="G652" s="307">
        <v>1090</v>
      </c>
      <c r="H652" s="115" t="s">
        <v>71</v>
      </c>
      <c r="I652" s="179"/>
      <c r="J652" s="179"/>
      <c r="K652" s="175"/>
      <c r="L652" s="175"/>
      <c r="M652" s="175"/>
      <c r="N652" s="175"/>
      <c r="O652" s="175"/>
      <c r="P652" s="175"/>
      <c r="Q652" s="145"/>
      <c r="R652" s="145"/>
      <c r="S652" s="488">
        <v>50010050127</v>
      </c>
      <c r="T652" s="390" t="s">
        <v>1194</v>
      </c>
      <c r="U652" s="407" t="s">
        <v>1359</v>
      </c>
      <c r="V652" s="118"/>
      <c r="W652" s="117"/>
      <c r="X652" s="117"/>
      <c r="Y652" s="117"/>
      <c r="AD652" s="164"/>
    </row>
    <row r="653" spans="1:30" ht="18.75" x14ac:dyDescent="0.25">
      <c r="A653" s="505"/>
      <c r="B653" s="491"/>
      <c r="C653" s="487"/>
      <c r="D653" s="306">
        <v>0.16500000000000001</v>
      </c>
      <c r="E653" s="306">
        <v>0.25700000000000001</v>
      </c>
      <c r="F653" s="306">
        <v>9.1999999999999998E-2</v>
      </c>
      <c r="G653" s="307">
        <v>506</v>
      </c>
      <c r="H653" s="115" t="s">
        <v>39</v>
      </c>
      <c r="I653" s="179"/>
      <c r="J653" s="179"/>
      <c r="K653" s="175"/>
      <c r="L653" s="175"/>
      <c r="M653" s="175"/>
      <c r="N653" s="175"/>
      <c r="O653" s="175"/>
      <c r="P653" s="175"/>
      <c r="Q653" s="145"/>
      <c r="R653" s="145"/>
      <c r="S653" s="488"/>
      <c r="T653" s="390"/>
      <c r="U653" s="407"/>
      <c r="V653" s="129"/>
      <c r="W653" s="117"/>
      <c r="X653" s="117"/>
      <c r="Y653" s="117"/>
      <c r="AD653" s="164"/>
    </row>
    <row r="654" spans="1:30" ht="30" x14ac:dyDescent="0.25">
      <c r="A654" s="87">
        <v>498</v>
      </c>
      <c r="B654" s="290" t="s">
        <v>1275</v>
      </c>
      <c r="C654" s="168" t="s">
        <v>1276</v>
      </c>
      <c r="D654" s="306">
        <v>0</v>
      </c>
      <c r="E654" s="306">
        <v>0.36</v>
      </c>
      <c r="F654" s="306">
        <v>0.36</v>
      </c>
      <c r="G654" s="307">
        <v>2820</v>
      </c>
      <c r="H654" s="184" t="s">
        <v>71</v>
      </c>
      <c r="I654" s="179"/>
      <c r="J654" s="179"/>
      <c r="K654" s="175"/>
      <c r="L654" s="175"/>
      <c r="M654" s="175"/>
      <c r="N654" s="175"/>
      <c r="O654" s="175"/>
      <c r="P654" s="175"/>
      <c r="Q654" s="145">
        <v>612</v>
      </c>
      <c r="R654" s="145">
        <v>0.36</v>
      </c>
      <c r="S654" s="115">
        <v>50010020273</v>
      </c>
      <c r="T654" s="84" t="s">
        <v>1194</v>
      </c>
      <c r="U654" s="82" t="s">
        <v>1359</v>
      </c>
      <c r="V654" s="118"/>
      <c r="W654" s="117"/>
      <c r="X654" s="117"/>
      <c r="Y654" s="117"/>
      <c r="AD654" s="164"/>
    </row>
    <row r="655" spans="1:30" ht="30" x14ac:dyDescent="0.25">
      <c r="A655" s="87">
        <v>499</v>
      </c>
      <c r="B655" s="290" t="s">
        <v>1277</v>
      </c>
      <c r="C655" s="168" t="s">
        <v>59</v>
      </c>
      <c r="D655" s="169">
        <v>0</v>
      </c>
      <c r="E655" s="169">
        <v>0.21</v>
      </c>
      <c r="F655" s="169">
        <v>0.21</v>
      </c>
      <c r="G655" s="115">
        <v>1050</v>
      </c>
      <c r="H655" s="115" t="s">
        <v>38</v>
      </c>
      <c r="I655" s="175"/>
      <c r="J655" s="175"/>
      <c r="K655" s="175"/>
      <c r="L655" s="175"/>
      <c r="M655" s="175"/>
      <c r="N655" s="175"/>
      <c r="O655" s="175"/>
      <c r="P655" s="175"/>
      <c r="Q655" s="145"/>
      <c r="R655" s="145"/>
      <c r="S655" s="115">
        <v>50010080130</v>
      </c>
      <c r="T655" s="84" t="s">
        <v>1194</v>
      </c>
      <c r="U655" s="180" t="s">
        <v>1359</v>
      </c>
      <c r="V655" s="118"/>
      <c r="W655" s="117"/>
      <c r="X655" s="117"/>
      <c r="Y655" s="117"/>
      <c r="AD655" s="164"/>
    </row>
    <row r="656" spans="1:30" ht="18.75" x14ac:dyDescent="0.25">
      <c r="A656" s="503">
        <v>500</v>
      </c>
      <c r="B656" s="487" t="s">
        <v>1278</v>
      </c>
      <c r="C656" s="489" t="s">
        <v>346</v>
      </c>
      <c r="D656" s="169">
        <v>0</v>
      </c>
      <c r="E656" s="169">
        <v>9.6000000000000002E-2</v>
      </c>
      <c r="F656" s="169">
        <v>9.6000000000000002E-2</v>
      </c>
      <c r="G656" s="115">
        <v>384</v>
      </c>
      <c r="H656" s="115" t="s">
        <v>39</v>
      </c>
      <c r="I656" s="175"/>
      <c r="J656" s="175"/>
      <c r="K656" s="175"/>
      <c r="L656" s="175"/>
      <c r="M656" s="175"/>
      <c r="N656" s="175"/>
      <c r="O656" s="175"/>
      <c r="P656" s="175"/>
      <c r="Q656" s="145"/>
      <c r="R656" s="145"/>
      <c r="S656" s="488" t="s">
        <v>1379</v>
      </c>
      <c r="T656" s="390" t="s">
        <v>1194</v>
      </c>
      <c r="U656" s="390" t="s">
        <v>1361</v>
      </c>
      <c r="V656" s="118"/>
      <c r="W656" s="117"/>
      <c r="X656" s="117"/>
      <c r="Y656" s="117"/>
      <c r="AD656" s="164"/>
    </row>
    <row r="657" spans="1:30" ht="18.75" x14ac:dyDescent="0.25">
      <c r="A657" s="504"/>
      <c r="B657" s="487"/>
      <c r="C657" s="502"/>
      <c r="D657" s="169">
        <v>9.6000000000000002E-2</v>
      </c>
      <c r="E657" s="174">
        <v>0.27</v>
      </c>
      <c r="F657" s="174">
        <v>0.17399999999999999</v>
      </c>
      <c r="G657" s="115">
        <v>696</v>
      </c>
      <c r="H657" s="115" t="s">
        <v>38</v>
      </c>
      <c r="I657" s="175"/>
      <c r="J657" s="175"/>
      <c r="K657" s="175"/>
      <c r="L657" s="175"/>
      <c r="M657" s="175"/>
      <c r="N657" s="175"/>
      <c r="O657" s="175"/>
      <c r="P657" s="175"/>
      <c r="Q657" s="145"/>
      <c r="R657" s="145"/>
      <c r="S657" s="488"/>
      <c r="T657" s="390"/>
      <c r="U657" s="390"/>
      <c r="V657" s="118"/>
      <c r="W657" s="117"/>
      <c r="X657" s="117"/>
      <c r="Y657" s="117"/>
      <c r="AD657" s="164"/>
    </row>
    <row r="658" spans="1:30" ht="18.75" x14ac:dyDescent="0.25">
      <c r="A658" s="504"/>
      <c r="B658" s="487"/>
      <c r="C658" s="502"/>
      <c r="D658" s="169">
        <v>0.27</v>
      </c>
      <c r="E658" s="174">
        <v>0.73</v>
      </c>
      <c r="F658" s="174">
        <v>0.46</v>
      </c>
      <c r="G658" s="115">
        <v>3780</v>
      </c>
      <c r="H658" s="115" t="s">
        <v>71</v>
      </c>
      <c r="I658" s="175"/>
      <c r="J658" s="175"/>
      <c r="K658" s="175"/>
      <c r="L658" s="175"/>
      <c r="M658" s="175"/>
      <c r="N658" s="175"/>
      <c r="O658" s="175"/>
      <c r="P658" s="176"/>
      <c r="Q658" s="145">
        <v>675</v>
      </c>
      <c r="R658" s="145">
        <v>0.40899999999999997</v>
      </c>
      <c r="S658" s="488"/>
      <c r="T658" s="390"/>
      <c r="U658" s="390"/>
      <c r="V658" s="118"/>
      <c r="W658" s="117"/>
      <c r="X658" s="117"/>
      <c r="Y658" s="117"/>
      <c r="AD658" s="164"/>
    </row>
    <row r="659" spans="1:30" ht="18.75" x14ac:dyDescent="0.25">
      <c r="A659" s="504"/>
      <c r="B659" s="487"/>
      <c r="C659" s="502"/>
      <c r="D659" s="169">
        <v>0.73</v>
      </c>
      <c r="E659" s="174">
        <v>0.9</v>
      </c>
      <c r="F659" s="174">
        <v>0.17</v>
      </c>
      <c r="G659" s="115">
        <v>1365</v>
      </c>
      <c r="H659" s="115" t="s">
        <v>71</v>
      </c>
      <c r="I659" s="175"/>
      <c r="J659" s="175"/>
      <c r="K659" s="175"/>
      <c r="L659" s="175"/>
      <c r="M659" s="175"/>
      <c r="N659" s="175"/>
      <c r="O659" s="175"/>
      <c r="P659" s="176"/>
      <c r="Q659" s="145">
        <v>280.5</v>
      </c>
      <c r="R659" s="145">
        <v>0.17</v>
      </c>
      <c r="S659" s="488"/>
      <c r="T659" s="390"/>
      <c r="U659" s="390"/>
      <c r="V659" s="118"/>
      <c r="W659" s="117"/>
      <c r="X659" s="117"/>
      <c r="Y659" s="117"/>
      <c r="AD659" s="164"/>
    </row>
    <row r="660" spans="1:30" ht="18.75" x14ac:dyDescent="0.25">
      <c r="A660" s="504"/>
      <c r="B660" s="487"/>
      <c r="C660" s="502"/>
      <c r="D660" s="169">
        <v>0.9</v>
      </c>
      <c r="E660" s="174">
        <v>1.22</v>
      </c>
      <c r="F660" s="174">
        <v>0.32</v>
      </c>
      <c r="G660" s="115">
        <v>2330</v>
      </c>
      <c r="H660" s="115" t="s">
        <v>71</v>
      </c>
      <c r="I660" s="175"/>
      <c r="J660" s="175"/>
      <c r="K660" s="175"/>
      <c r="L660" s="175"/>
      <c r="M660" s="175"/>
      <c r="N660" s="175"/>
      <c r="O660" s="175"/>
      <c r="P660" s="176"/>
      <c r="Q660" s="145">
        <v>448</v>
      </c>
      <c r="R660" s="145">
        <v>0.32</v>
      </c>
      <c r="S660" s="488"/>
      <c r="T660" s="390"/>
      <c r="U660" s="390"/>
      <c r="V660" s="118"/>
      <c r="W660" s="117"/>
      <c r="X660" s="117"/>
      <c r="Y660" s="117"/>
      <c r="AD660" s="164"/>
    </row>
    <row r="661" spans="1:30" ht="18.75" x14ac:dyDescent="0.25">
      <c r="A661" s="504"/>
      <c r="B661" s="487"/>
      <c r="C661" s="502"/>
      <c r="D661" s="169">
        <v>1.22</v>
      </c>
      <c r="E661" s="174">
        <v>1.48</v>
      </c>
      <c r="F661" s="174">
        <v>0.26</v>
      </c>
      <c r="G661" s="115">
        <v>2300</v>
      </c>
      <c r="H661" s="115" t="s">
        <v>71</v>
      </c>
      <c r="I661" s="175"/>
      <c r="J661" s="175"/>
      <c r="K661" s="175"/>
      <c r="L661" s="175"/>
      <c r="M661" s="175"/>
      <c r="N661" s="175"/>
      <c r="O661" s="175"/>
      <c r="P661" s="176"/>
      <c r="Q661" s="145">
        <v>572</v>
      </c>
      <c r="R661" s="145">
        <v>0.26</v>
      </c>
      <c r="S661" s="488"/>
      <c r="T661" s="390"/>
      <c r="U661" s="390"/>
      <c r="V661" s="118"/>
      <c r="W661" s="117"/>
      <c r="X661" s="117"/>
      <c r="Y661" s="117"/>
      <c r="AD661" s="164"/>
    </row>
    <row r="662" spans="1:30" ht="18.75" x14ac:dyDescent="0.25">
      <c r="A662" s="505"/>
      <c r="B662" s="487"/>
      <c r="C662" s="490"/>
      <c r="D662" s="169">
        <v>1.48</v>
      </c>
      <c r="E662" s="174">
        <v>1.9930000000000001</v>
      </c>
      <c r="F662" s="174">
        <v>0.51300000000000001</v>
      </c>
      <c r="G662" s="115">
        <v>3250</v>
      </c>
      <c r="H662" s="115" t="s">
        <v>71</v>
      </c>
      <c r="I662" s="175"/>
      <c r="J662" s="175"/>
      <c r="K662" s="175"/>
      <c r="L662" s="175"/>
      <c r="M662" s="175"/>
      <c r="N662" s="175"/>
      <c r="O662" s="175"/>
      <c r="P662" s="176"/>
      <c r="Q662" s="145"/>
      <c r="R662" s="145"/>
      <c r="S662" s="488"/>
      <c r="T662" s="390"/>
      <c r="U662" s="390"/>
      <c r="V662" s="118"/>
      <c r="W662" s="117"/>
      <c r="X662" s="117"/>
      <c r="Y662" s="117"/>
      <c r="AD662" s="164"/>
    </row>
    <row r="663" spans="1:30" ht="30" x14ac:dyDescent="0.25">
      <c r="A663" s="87">
        <v>501</v>
      </c>
      <c r="B663" s="290" t="s">
        <v>1279</v>
      </c>
      <c r="C663" s="168" t="s">
        <v>1280</v>
      </c>
      <c r="D663" s="169">
        <v>0</v>
      </c>
      <c r="E663" s="174">
        <v>1.38</v>
      </c>
      <c r="F663" s="174">
        <v>1.38</v>
      </c>
      <c r="G663" s="115">
        <v>9210</v>
      </c>
      <c r="H663" s="115" t="s">
        <v>38</v>
      </c>
      <c r="I663" s="175"/>
      <c r="J663" s="175"/>
      <c r="K663" s="175"/>
      <c r="L663" s="175"/>
      <c r="M663" s="175"/>
      <c r="N663" s="175"/>
      <c r="O663" s="175"/>
      <c r="P663" s="175"/>
      <c r="Q663" s="145"/>
      <c r="R663" s="145"/>
      <c r="S663" s="115">
        <v>50010040180</v>
      </c>
      <c r="T663" s="84" t="s">
        <v>1194</v>
      </c>
      <c r="U663" s="180" t="s">
        <v>1359</v>
      </c>
      <c r="V663" s="118"/>
      <c r="W663" s="117"/>
      <c r="X663" s="117"/>
      <c r="Y663" s="117"/>
      <c r="AD663" s="164"/>
    </row>
    <row r="664" spans="1:30" ht="30" x14ac:dyDescent="0.25">
      <c r="A664" s="87">
        <v>502</v>
      </c>
      <c r="B664" s="290" t="s">
        <v>1281</v>
      </c>
      <c r="C664" s="168" t="s">
        <v>696</v>
      </c>
      <c r="D664" s="169">
        <v>0</v>
      </c>
      <c r="E664" s="169">
        <v>0.25</v>
      </c>
      <c r="F664" s="169">
        <v>0.25</v>
      </c>
      <c r="G664" s="115">
        <v>1500</v>
      </c>
      <c r="H664" s="115" t="s">
        <v>38</v>
      </c>
      <c r="I664" s="175"/>
      <c r="J664" s="175"/>
      <c r="K664" s="175"/>
      <c r="L664" s="175"/>
      <c r="M664" s="175"/>
      <c r="N664" s="175"/>
      <c r="O664" s="175"/>
      <c r="P664" s="175"/>
      <c r="Q664" s="145"/>
      <c r="R664" s="145"/>
      <c r="S664" s="115">
        <v>50010040188</v>
      </c>
      <c r="T664" s="84" t="s">
        <v>1194</v>
      </c>
      <c r="U664" s="180" t="s">
        <v>1359</v>
      </c>
      <c r="V664" s="118"/>
      <c r="W664" s="117"/>
      <c r="X664" s="117"/>
      <c r="Y664" s="117"/>
      <c r="AD664" s="164"/>
    </row>
    <row r="665" spans="1:30" ht="30" x14ac:dyDescent="0.25">
      <c r="A665" s="87">
        <v>503</v>
      </c>
      <c r="B665" s="290" t="s">
        <v>1282</v>
      </c>
      <c r="C665" s="168" t="s">
        <v>56</v>
      </c>
      <c r="D665" s="169">
        <v>0</v>
      </c>
      <c r="E665" s="174">
        <v>0.16</v>
      </c>
      <c r="F665" s="174">
        <v>0.16</v>
      </c>
      <c r="G665" s="115">
        <v>800</v>
      </c>
      <c r="H665" s="115" t="s">
        <v>38</v>
      </c>
      <c r="I665" s="175"/>
      <c r="J665" s="175"/>
      <c r="K665" s="175"/>
      <c r="L665" s="175"/>
      <c r="M665" s="175"/>
      <c r="N665" s="175"/>
      <c r="O665" s="175"/>
      <c r="P665" s="175"/>
      <c r="Q665" s="145"/>
      <c r="R665" s="145"/>
      <c r="S665" s="115">
        <v>50010040189</v>
      </c>
      <c r="T665" s="84" t="s">
        <v>1194</v>
      </c>
      <c r="U665" s="180" t="s">
        <v>1359</v>
      </c>
      <c r="V665" s="118"/>
      <c r="W665" s="117"/>
      <c r="X665" s="117"/>
      <c r="Y665" s="117"/>
      <c r="AD665" s="164"/>
    </row>
    <row r="666" spans="1:30" ht="18.75" x14ac:dyDescent="0.25">
      <c r="A666" s="503">
        <v>504</v>
      </c>
      <c r="B666" s="466" t="s">
        <v>1283</v>
      </c>
      <c r="C666" s="487" t="s">
        <v>1284</v>
      </c>
      <c r="D666" s="169">
        <v>0</v>
      </c>
      <c r="E666" s="169">
        <v>0.27200000000000002</v>
      </c>
      <c r="F666" s="169">
        <v>0.23200000000000001</v>
      </c>
      <c r="G666" s="115">
        <v>1195</v>
      </c>
      <c r="H666" s="115" t="s">
        <v>38</v>
      </c>
      <c r="I666" s="175"/>
      <c r="J666" s="175"/>
      <c r="K666" s="175"/>
      <c r="L666" s="175"/>
      <c r="M666" s="175"/>
      <c r="N666" s="175"/>
      <c r="O666" s="175"/>
      <c r="P666" s="175"/>
      <c r="Q666" s="145"/>
      <c r="R666" s="145"/>
      <c r="S666" s="496" t="s">
        <v>1285</v>
      </c>
      <c r="T666" s="495" t="s">
        <v>1194</v>
      </c>
      <c r="U666" s="180"/>
      <c r="V666" s="130"/>
      <c r="W666" s="117"/>
      <c r="X666" s="117"/>
      <c r="Y666" s="117"/>
      <c r="AD666" s="164"/>
    </row>
    <row r="667" spans="1:30" ht="18.75" x14ac:dyDescent="0.25">
      <c r="A667" s="505"/>
      <c r="B667" s="466"/>
      <c r="C667" s="487"/>
      <c r="D667" s="169">
        <v>0.23200000000000001</v>
      </c>
      <c r="E667" s="169">
        <v>0.27200000000000002</v>
      </c>
      <c r="F667" s="169">
        <v>0.04</v>
      </c>
      <c r="G667" s="115">
        <v>195</v>
      </c>
      <c r="H667" s="115" t="s">
        <v>39</v>
      </c>
      <c r="I667" s="175"/>
      <c r="J667" s="175"/>
      <c r="K667" s="175"/>
      <c r="L667" s="175"/>
      <c r="M667" s="175"/>
      <c r="N667" s="175"/>
      <c r="O667" s="175"/>
      <c r="P667" s="175"/>
      <c r="Q667" s="145"/>
      <c r="R667" s="145"/>
      <c r="S667" s="496"/>
      <c r="T667" s="495"/>
      <c r="U667" s="180"/>
      <c r="V667" s="130"/>
      <c r="W667" s="117"/>
      <c r="X667" s="117"/>
      <c r="Y667" s="117"/>
      <c r="AD667" s="164"/>
    </row>
    <row r="668" spans="1:30" ht="18.75" x14ac:dyDescent="0.25">
      <c r="A668" s="503">
        <v>505</v>
      </c>
      <c r="B668" s="487" t="s">
        <v>1286</v>
      </c>
      <c r="C668" s="487" t="s">
        <v>979</v>
      </c>
      <c r="D668" s="169">
        <v>0</v>
      </c>
      <c r="E668" s="169">
        <v>1.244</v>
      </c>
      <c r="F668" s="169">
        <v>1.244</v>
      </c>
      <c r="G668" s="115">
        <v>9330</v>
      </c>
      <c r="H668" s="115" t="s">
        <v>71</v>
      </c>
      <c r="I668" s="175"/>
      <c r="J668" s="175"/>
      <c r="K668" s="175"/>
      <c r="L668" s="175"/>
      <c r="M668" s="175"/>
      <c r="N668" s="175"/>
      <c r="O668" s="175"/>
      <c r="P668" s="175"/>
      <c r="Q668" s="145">
        <v>1576</v>
      </c>
      <c r="R668" s="145">
        <v>0.78</v>
      </c>
      <c r="S668" s="115">
        <v>50010090290</v>
      </c>
      <c r="T668" s="390" t="s">
        <v>1194</v>
      </c>
      <c r="U668" s="407" t="s">
        <v>1360</v>
      </c>
      <c r="V668" s="118"/>
      <c r="W668" s="117"/>
      <c r="X668" s="117"/>
      <c r="Y668" s="117"/>
      <c r="AD668" s="164"/>
    </row>
    <row r="669" spans="1:30" ht="18.75" x14ac:dyDescent="0.25">
      <c r="A669" s="504"/>
      <c r="B669" s="487"/>
      <c r="C669" s="487"/>
      <c r="D669" s="169">
        <v>1.244</v>
      </c>
      <c r="E669" s="169">
        <v>1.351</v>
      </c>
      <c r="F669" s="169">
        <v>0.11</v>
      </c>
      <c r="G669" s="84">
        <v>1426</v>
      </c>
      <c r="H669" s="115" t="s">
        <v>38</v>
      </c>
      <c r="I669" s="175"/>
      <c r="J669" s="175"/>
      <c r="K669" s="175"/>
      <c r="L669" s="175"/>
      <c r="M669" s="175"/>
      <c r="N669" s="175"/>
      <c r="O669" s="175"/>
      <c r="P669" s="175"/>
      <c r="Q669" s="145"/>
      <c r="R669" s="145"/>
      <c r="S669" s="488">
        <v>50010090299</v>
      </c>
      <c r="T669" s="390"/>
      <c r="U669" s="407"/>
      <c r="V669" s="118"/>
      <c r="W669" s="117"/>
      <c r="X669" s="117"/>
      <c r="Y669" s="117"/>
      <c r="AD669" s="164"/>
    </row>
    <row r="670" spans="1:30" ht="18.75" x14ac:dyDescent="0.25">
      <c r="A670" s="505"/>
      <c r="B670" s="487"/>
      <c r="C670" s="487"/>
      <c r="D670" s="169">
        <v>1.351</v>
      </c>
      <c r="E670" s="169">
        <v>1.421</v>
      </c>
      <c r="F670" s="169">
        <v>7.0000000000000007E-2</v>
      </c>
      <c r="G670" s="84">
        <v>1200</v>
      </c>
      <c r="H670" s="115" t="s">
        <v>71</v>
      </c>
      <c r="I670" s="175"/>
      <c r="J670" s="175"/>
      <c r="K670" s="175"/>
      <c r="L670" s="175"/>
      <c r="M670" s="175"/>
      <c r="N670" s="175"/>
      <c r="O670" s="175"/>
      <c r="P670" s="175"/>
      <c r="Q670" s="145"/>
      <c r="R670" s="145"/>
      <c r="S670" s="488"/>
      <c r="T670" s="390"/>
      <c r="U670" s="407"/>
      <c r="V670" s="118"/>
      <c r="W670" s="117"/>
      <c r="X670" s="117"/>
      <c r="Y670" s="117"/>
      <c r="AD670" s="164"/>
    </row>
    <row r="671" spans="1:30" ht="18.75" x14ac:dyDescent="0.25">
      <c r="A671" s="503">
        <v>506</v>
      </c>
      <c r="B671" s="487" t="s">
        <v>1287</v>
      </c>
      <c r="C671" s="487" t="s">
        <v>1288</v>
      </c>
      <c r="D671" s="169">
        <v>0</v>
      </c>
      <c r="E671" s="169">
        <v>0.21</v>
      </c>
      <c r="F671" s="169">
        <v>0.21</v>
      </c>
      <c r="G671" s="115">
        <v>1470</v>
      </c>
      <c r="H671" s="115" t="s">
        <v>71</v>
      </c>
      <c r="I671" s="175"/>
      <c r="J671" s="175"/>
      <c r="K671" s="175"/>
      <c r="L671" s="175"/>
      <c r="M671" s="175"/>
      <c r="N671" s="175"/>
      <c r="O671" s="175"/>
      <c r="P671" s="175"/>
      <c r="Q671" s="145"/>
      <c r="R671" s="145"/>
      <c r="S671" s="115">
        <v>50010090329</v>
      </c>
      <c r="T671" s="390" t="s">
        <v>1194</v>
      </c>
      <c r="U671" s="407" t="s">
        <v>1381</v>
      </c>
      <c r="V671" s="121"/>
      <c r="W671" s="117"/>
      <c r="X671" s="117"/>
      <c r="Y671" s="117"/>
      <c r="AD671" s="164"/>
    </row>
    <row r="672" spans="1:30" ht="26.25" customHeight="1" x14ac:dyDescent="0.25">
      <c r="A672" s="505"/>
      <c r="B672" s="487"/>
      <c r="C672" s="487"/>
      <c r="D672" s="169">
        <v>0.21</v>
      </c>
      <c r="E672" s="169">
        <v>1.23</v>
      </c>
      <c r="F672" s="169">
        <v>1.02</v>
      </c>
      <c r="G672" s="115">
        <v>6171</v>
      </c>
      <c r="H672" s="115" t="s">
        <v>71</v>
      </c>
      <c r="I672" s="175"/>
      <c r="J672" s="175"/>
      <c r="K672" s="175"/>
      <c r="L672" s="175"/>
      <c r="M672" s="175"/>
      <c r="N672" s="175"/>
      <c r="O672" s="175"/>
      <c r="P672" s="175"/>
      <c r="Q672" s="145"/>
      <c r="R672" s="145"/>
      <c r="S672" s="115">
        <v>50010090287</v>
      </c>
      <c r="T672" s="390"/>
      <c r="U672" s="407"/>
      <c r="V672" s="118"/>
      <c r="W672" s="117"/>
      <c r="X672" s="117"/>
      <c r="Y672" s="117"/>
      <c r="AD672" s="164"/>
    </row>
    <row r="673" spans="1:30" ht="18.75" x14ac:dyDescent="0.25">
      <c r="A673" s="503">
        <v>507</v>
      </c>
      <c r="B673" s="487" t="s">
        <v>1289</v>
      </c>
      <c r="C673" s="487" t="s">
        <v>892</v>
      </c>
      <c r="D673" s="169">
        <v>0</v>
      </c>
      <c r="E673" s="169">
        <v>0.65</v>
      </c>
      <c r="F673" s="169">
        <v>0.65</v>
      </c>
      <c r="G673" s="115">
        <v>5910</v>
      </c>
      <c r="H673" s="115" t="s">
        <v>71</v>
      </c>
      <c r="I673" s="175"/>
      <c r="J673" s="175"/>
      <c r="K673" s="175"/>
      <c r="L673" s="175"/>
      <c r="M673" s="175"/>
      <c r="N673" s="175"/>
      <c r="O673" s="175"/>
      <c r="P673" s="175"/>
      <c r="Q673" s="145">
        <v>2015</v>
      </c>
      <c r="R673" s="145">
        <v>0.65</v>
      </c>
      <c r="S673" s="115">
        <v>50010040187</v>
      </c>
      <c r="T673" s="390" t="s">
        <v>1194</v>
      </c>
      <c r="U673" s="407" t="s">
        <v>1359</v>
      </c>
      <c r="V673" s="118"/>
      <c r="W673" s="117"/>
      <c r="X673" s="117"/>
      <c r="Y673" s="117"/>
      <c r="AD673" s="164"/>
    </row>
    <row r="674" spans="1:30" ht="18.75" x14ac:dyDescent="0.25">
      <c r="A674" s="504"/>
      <c r="B674" s="487"/>
      <c r="C674" s="487"/>
      <c r="D674" s="169">
        <v>0</v>
      </c>
      <c r="E674" s="169">
        <v>0.76</v>
      </c>
      <c r="F674" s="169">
        <v>0.76</v>
      </c>
      <c r="G674" s="115">
        <v>3800</v>
      </c>
      <c r="H674" s="115" t="s">
        <v>71</v>
      </c>
      <c r="I674" s="175"/>
      <c r="J674" s="175"/>
      <c r="K674" s="175"/>
      <c r="L674" s="175"/>
      <c r="M674" s="175"/>
      <c r="N674" s="175"/>
      <c r="O674" s="175"/>
      <c r="P674" s="175"/>
      <c r="Q674" s="146">
        <v>1463</v>
      </c>
      <c r="R674" s="145">
        <v>0.68</v>
      </c>
      <c r="S674" s="88">
        <v>50010040177005</v>
      </c>
      <c r="T674" s="390"/>
      <c r="U674" s="407"/>
      <c r="V674" s="121"/>
      <c r="W674" s="117"/>
      <c r="X674" s="117"/>
      <c r="Y674" s="117"/>
      <c r="AD674" s="164"/>
    </row>
    <row r="675" spans="1:30" ht="18.75" x14ac:dyDescent="0.25">
      <c r="A675" s="504"/>
      <c r="B675" s="487"/>
      <c r="C675" s="487"/>
      <c r="D675" s="169">
        <v>0</v>
      </c>
      <c r="E675" s="169">
        <v>0.06</v>
      </c>
      <c r="F675" s="169">
        <v>0.06</v>
      </c>
      <c r="G675" s="115">
        <v>360</v>
      </c>
      <c r="H675" s="115" t="s">
        <v>71</v>
      </c>
      <c r="I675" s="175"/>
      <c r="J675" s="175"/>
      <c r="K675" s="175"/>
      <c r="L675" s="175"/>
      <c r="M675" s="175"/>
      <c r="N675" s="175"/>
      <c r="O675" s="175"/>
      <c r="P675" s="175"/>
      <c r="Q675" s="146">
        <v>149</v>
      </c>
      <c r="R675" s="145">
        <v>8.5000000000000006E-2</v>
      </c>
      <c r="S675" s="88">
        <v>50010040177006</v>
      </c>
      <c r="T675" s="390"/>
      <c r="U675" s="407"/>
      <c r="V675" s="118"/>
      <c r="W675" s="117"/>
      <c r="X675" s="117"/>
      <c r="Y675" s="117"/>
      <c r="AD675" s="164"/>
    </row>
    <row r="676" spans="1:30" ht="18.75" x14ac:dyDescent="0.25">
      <c r="A676" s="505"/>
      <c r="B676" s="487"/>
      <c r="C676" s="487"/>
      <c r="D676" s="169">
        <v>0</v>
      </c>
      <c r="E676" s="169">
        <v>9.7000000000000003E-2</v>
      </c>
      <c r="F676" s="169">
        <v>9.7000000000000003E-2</v>
      </c>
      <c r="G676" s="115">
        <v>582</v>
      </c>
      <c r="H676" s="115" t="s">
        <v>71</v>
      </c>
      <c r="I676" s="175"/>
      <c r="J676" s="175"/>
      <c r="K676" s="175"/>
      <c r="L676" s="175"/>
      <c r="M676" s="175"/>
      <c r="N676" s="175"/>
      <c r="O676" s="175"/>
      <c r="P676" s="175"/>
      <c r="Q676" s="146">
        <v>258</v>
      </c>
      <c r="R676" s="145">
        <v>0.109</v>
      </c>
      <c r="S676" s="88">
        <v>50010040177007</v>
      </c>
      <c r="T676" s="390"/>
      <c r="U676" s="407"/>
      <c r="V676" s="118"/>
      <c r="W676" s="117"/>
      <c r="X676" s="117"/>
      <c r="Y676" s="117"/>
      <c r="AD676" s="164"/>
    </row>
    <row r="677" spans="1:30" ht="18.75" x14ac:dyDescent="0.25">
      <c r="A677" s="503">
        <v>508</v>
      </c>
      <c r="B677" s="487" t="s">
        <v>1290</v>
      </c>
      <c r="C677" s="487" t="s">
        <v>1291</v>
      </c>
      <c r="D677" s="169">
        <v>0</v>
      </c>
      <c r="E677" s="169">
        <v>0.53</v>
      </c>
      <c r="F677" s="169">
        <v>0.53</v>
      </c>
      <c r="G677" s="115">
        <v>3344</v>
      </c>
      <c r="H677" s="115" t="s">
        <v>71</v>
      </c>
      <c r="I677" s="175"/>
      <c r="J677" s="175"/>
      <c r="K677" s="175"/>
      <c r="L677" s="175"/>
      <c r="M677" s="175"/>
      <c r="N677" s="175"/>
      <c r="O677" s="175"/>
      <c r="P677" s="175"/>
      <c r="Q677" s="145">
        <v>1485</v>
      </c>
      <c r="R677" s="145">
        <v>0.55000000000000004</v>
      </c>
      <c r="S677" s="488" t="s">
        <v>1380</v>
      </c>
      <c r="T677" s="390" t="s">
        <v>1194</v>
      </c>
      <c r="U677" s="407" t="s">
        <v>1360</v>
      </c>
      <c r="V677" s="118"/>
      <c r="W677" s="113"/>
      <c r="X677" s="117"/>
      <c r="Y677" s="117"/>
      <c r="AD677" s="164"/>
    </row>
    <row r="678" spans="1:30" ht="29.25" customHeight="1" x14ac:dyDescent="0.25">
      <c r="A678" s="505"/>
      <c r="B678" s="487"/>
      <c r="C678" s="487"/>
      <c r="D678" s="169">
        <v>0.55000000000000004</v>
      </c>
      <c r="E678" s="169">
        <v>1.76</v>
      </c>
      <c r="F678" s="169">
        <v>1.21</v>
      </c>
      <c r="G678" s="115">
        <v>12365</v>
      </c>
      <c r="H678" s="115" t="s">
        <v>71</v>
      </c>
      <c r="I678" s="175"/>
      <c r="J678" s="175"/>
      <c r="K678" s="175"/>
      <c r="L678" s="175"/>
      <c r="M678" s="175"/>
      <c r="N678" s="175"/>
      <c r="O678" s="175"/>
      <c r="P678" s="176"/>
      <c r="Q678" s="145">
        <v>5566</v>
      </c>
      <c r="R678" s="145">
        <v>2.42</v>
      </c>
      <c r="S678" s="488"/>
      <c r="T678" s="390"/>
      <c r="U678" s="407"/>
      <c r="V678" s="118"/>
      <c r="W678" s="117"/>
      <c r="X678" s="117"/>
      <c r="Y678" s="117"/>
      <c r="AD678" s="164"/>
    </row>
    <row r="679" spans="1:30" ht="18.75" x14ac:dyDescent="0.25">
      <c r="A679" s="503">
        <v>509</v>
      </c>
      <c r="B679" s="487" t="s">
        <v>1292</v>
      </c>
      <c r="C679" s="487" t="s">
        <v>1293</v>
      </c>
      <c r="D679" s="169">
        <v>0</v>
      </c>
      <c r="E679" s="174">
        <v>0.154</v>
      </c>
      <c r="F679" s="174">
        <v>0.154</v>
      </c>
      <c r="G679" s="183">
        <v>647</v>
      </c>
      <c r="H679" s="115" t="s">
        <v>71</v>
      </c>
      <c r="I679" s="175"/>
      <c r="J679" s="175"/>
      <c r="K679" s="175"/>
      <c r="L679" s="175"/>
      <c r="M679" s="175"/>
      <c r="N679" s="175"/>
      <c r="O679" s="175"/>
      <c r="P679" s="175"/>
      <c r="Q679" s="145"/>
      <c r="R679" s="145"/>
      <c r="S679" s="496" t="s">
        <v>1294</v>
      </c>
      <c r="T679" s="495" t="s">
        <v>1194</v>
      </c>
      <c r="U679" s="492" t="s">
        <v>1295</v>
      </c>
      <c r="V679" s="121"/>
      <c r="W679" s="117"/>
      <c r="X679" s="117"/>
      <c r="Y679" s="117"/>
      <c r="AD679" s="164"/>
    </row>
    <row r="680" spans="1:30" ht="18.75" x14ac:dyDescent="0.25">
      <c r="A680" s="505"/>
      <c r="B680" s="487"/>
      <c r="C680" s="487"/>
      <c r="D680" s="169">
        <v>0.154</v>
      </c>
      <c r="E680" s="174">
        <v>0.27200000000000002</v>
      </c>
      <c r="F680" s="174">
        <v>0.11799999999999999</v>
      </c>
      <c r="G680" s="115">
        <v>391</v>
      </c>
      <c r="H680" s="115" t="s">
        <v>38</v>
      </c>
      <c r="I680" s="175"/>
      <c r="J680" s="175"/>
      <c r="K680" s="175"/>
      <c r="L680" s="175"/>
      <c r="M680" s="175"/>
      <c r="N680" s="175"/>
      <c r="O680" s="175"/>
      <c r="P680" s="175"/>
      <c r="Q680" s="145"/>
      <c r="R680" s="145"/>
      <c r="S680" s="496"/>
      <c r="T680" s="495"/>
      <c r="U680" s="492"/>
      <c r="V680" s="118"/>
      <c r="W680" s="117"/>
      <c r="X680" s="117"/>
      <c r="Y680" s="117"/>
      <c r="AD680" s="164"/>
    </row>
    <row r="681" spans="1:30" ht="18.75" x14ac:dyDescent="0.25">
      <c r="A681" s="503">
        <v>510</v>
      </c>
      <c r="B681" s="487" t="s">
        <v>1296</v>
      </c>
      <c r="C681" s="487" t="s">
        <v>58</v>
      </c>
      <c r="D681" s="169">
        <v>0</v>
      </c>
      <c r="E681" s="169">
        <v>0.26</v>
      </c>
      <c r="F681" s="174">
        <v>0.26</v>
      </c>
      <c r="G681" s="115">
        <v>2100</v>
      </c>
      <c r="H681" s="115" t="s">
        <v>71</v>
      </c>
      <c r="I681" s="175"/>
      <c r="J681" s="175"/>
      <c r="K681" s="175"/>
      <c r="L681" s="175"/>
      <c r="M681" s="175"/>
      <c r="N681" s="175"/>
      <c r="O681" s="175"/>
      <c r="P681" s="175"/>
      <c r="Q681" s="145">
        <v>1040</v>
      </c>
      <c r="R681" s="145">
        <v>0.52</v>
      </c>
      <c r="S681" s="488" t="s">
        <v>1382</v>
      </c>
      <c r="T681" s="390" t="s">
        <v>1194</v>
      </c>
      <c r="U681" s="407" t="s">
        <v>1360</v>
      </c>
      <c r="V681" s="118"/>
      <c r="W681" s="117"/>
      <c r="X681" s="117"/>
      <c r="Y681" s="117"/>
      <c r="AD681" s="164"/>
    </row>
    <row r="682" spans="1:30" ht="36.75" customHeight="1" x14ac:dyDescent="0.25">
      <c r="A682" s="505"/>
      <c r="B682" s="487"/>
      <c r="C682" s="487"/>
      <c r="D682" s="169">
        <v>0.26</v>
      </c>
      <c r="E682" s="169">
        <v>1.53</v>
      </c>
      <c r="F682" s="169">
        <v>1.27</v>
      </c>
      <c r="G682" s="115">
        <v>9525</v>
      </c>
      <c r="H682" s="115" t="s">
        <v>71</v>
      </c>
      <c r="I682" s="179"/>
      <c r="J682" s="175"/>
      <c r="K682" s="175"/>
      <c r="L682" s="175"/>
      <c r="M682" s="175"/>
      <c r="N682" s="175"/>
      <c r="O682" s="175"/>
      <c r="P682" s="176"/>
      <c r="Q682" s="145">
        <v>2592</v>
      </c>
      <c r="R682" s="145">
        <v>1.5169999999999999</v>
      </c>
      <c r="S682" s="488"/>
      <c r="T682" s="390"/>
      <c r="U682" s="407"/>
      <c r="V682" s="118"/>
      <c r="W682" s="117"/>
      <c r="X682" s="117"/>
      <c r="Y682" s="117"/>
      <c r="AD682" s="164"/>
    </row>
    <row r="683" spans="1:30" ht="30" x14ac:dyDescent="0.25">
      <c r="A683" s="87">
        <v>511</v>
      </c>
      <c r="B683" s="290" t="s">
        <v>1297</v>
      </c>
      <c r="C683" s="168" t="s">
        <v>1298</v>
      </c>
      <c r="D683" s="169">
        <v>0</v>
      </c>
      <c r="E683" s="169">
        <v>0.26</v>
      </c>
      <c r="F683" s="169">
        <v>0.26</v>
      </c>
      <c r="G683" s="115">
        <v>2150</v>
      </c>
      <c r="H683" s="115" t="s">
        <v>71</v>
      </c>
      <c r="I683" s="175"/>
      <c r="J683" s="175"/>
      <c r="K683" s="175"/>
      <c r="L683" s="175"/>
      <c r="M683" s="175"/>
      <c r="N683" s="175"/>
      <c r="O683" s="175"/>
      <c r="P683" s="175"/>
      <c r="Q683" s="145">
        <v>526</v>
      </c>
      <c r="R683" s="145">
        <v>0.36</v>
      </c>
      <c r="S683" s="115">
        <v>50010010162</v>
      </c>
      <c r="T683" s="84" t="s">
        <v>1194</v>
      </c>
      <c r="U683" s="180" t="s">
        <v>1362</v>
      </c>
      <c r="V683" s="118"/>
      <c r="W683" s="117"/>
      <c r="X683" s="117"/>
      <c r="Y683" s="117"/>
      <c r="AD683" s="164"/>
    </row>
    <row r="684" spans="1:30" ht="30" x14ac:dyDescent="0.25">
      <c r="A684" s="87">
        <v>512</v>
      </c>
      <c r="B684" s="290" t="s">
        <v>1299</v>
      </c>
      <c r="C684" s="168" t="s">
        <v>62</v>
      </c>
      <c r="D684" s="169">
        <v>0</v>
      </c>
      <c r="E684" s="169">
        <v>0.82799999999999996</v>
      </c>
      <c r="F684" s="169">
        <v>0.82799999999999996</v>
      </c>
      <c r="G684" s="115">
        <v>7452</v>
      </c>
      <c r="H684" s="115" t="s">
        <v>71</v>
      </c>
      <c r="I684" s="175"/>
      <c r="J684" s="175"/>
      <c r="K684" s="175"/>
      <c r="L684" s="175"/>
      <c r="M684" s="175"/>
      <c r="N684" s="175"/>
      <c r="O684" s="175"/>
      <c r="P684" s="175"/>
      <c r="Q684" s="145">
        <v>1222</v>
      </c>
      <c r="R684" s="145">
        <v>0.55700000000000005</v>
      </c>
      <c r="S684" s="171">
        <v>50010050036</v>
      </c>
      <c r="T684" s="84" t="s">
        <v>1194</v>
      </c>
      <c r="U684" s="180" t="s">
        <v>1359</v>
      </c>
      <c r="V684" s="118"/>
      <c r="W684" s="117"/>
      <c r="X684" s="117"/>
      <c r="Y684" s="117"/>
      <c r="AD684" s="164"/>
    </row>
    <row r="685" spans="1:30" ht="30" x14ac:dyDescent="0.25">
      <c r="A685" s="87">
        <v>513</v>
      </c>
      <c r="B685" s="290" t="s">
        <v>1300</v>
      </c>
      <c r="C685" s="168" t="s">
        <v>1301</v>
      </c>
      <c r="D685" s="169">
        <v>0</v>
      </c>
      <c r="E685" s="169">
        <v>0.18</v>
      </c>
      <c r="F685" s="169">
        <v>0.18</v>
      </c>
      <c r="G685" s="115">
        <v>1190</v>
      </c>
      <c r="H685" s="115" t="s">
        <v>71</v>
      </c>
      <c r="I685" s="175"/>
      <c r="J685" s="175"/>
      <c r="K685" s="175"/>
      <c r="L685" s="175"/>
      <c r="M685" s="175"/>
      <c r="N685" s="175"/>
      <c r="O685" s="175"/>
      <c r="P685" s="175"/>
      <c r="Q685" s="145"/>
      <c r="R685" s="145"/>
      <c r="S685" s="115">
        <v>50010050128</v>
      </c>
      <c r="T685" s="84" t="s">
        <v>1194</v>
      </c>
      <c r="U685" s="180" t="s">
        <v>1361</v>
      </c>
      <c r="V685" s="118"/>
      <c r="W685" s="117"/>
      <c r="X685" s="117"/>
      <c r="Y685" s="117"/>
      <c r="AD685" s="164"/>
    </row>
    <row r="686" spans="1:30" ht="18.75" x14ac:dyDescent="0.25">
      <c r="A686" s="503">
        <v>514</v>
      </c>
      <c r="B686" s="487" t="s">
        <v>1302</v>
      </c>
      <c r="C686" s="487" t="s">
        <v>53</v>
      </c>
      <c r="D686" s="169">
        <v>0</v>
      </c>
      <c r="E686" s="169">
        <v>0.30499999999999999</v>
      </c>
      <c r="F686" s="169">
        <v>0.30499999999999999</v>
      </c>
      <c r="G686" s="115">
        <v>1525</v>
      </c>
      <c r="H686" s="115" t="s">
        <v>38</v>
      </c>
      <c r="I686" s="175"/>
      <c r="J686" s="175"/>
      <c r="K686" s="175"/>
      <c r="L686" s="175"/>
      <c r="M686" s="175"/>
      <c r="N686" s="175"/>
      <c r="O686" s="175"/>
      <c r="P686" s="175"/>
      <c r="Q686" s="145"/>
      <c r="R686" s="145"/>
      <c r="S686" s="182">
        <v>50010090292001</v>
      </c>
      <c r="T686" s="495" t="s">
        <v>1194</v>
      </c>
      <c r="U686" s="492"/>
      <c r="V686" s="118"/>
      <c r="W686" s="117"/>
      <c r="X686" s="117"/>
      <c r="Y686" s="117"/>
      <c r="AD686" s="164"/>
    </row>
    <row r="687" spans="1:30" ht="18.75" x14ac:dyDescent="0.25">
      <c r="A687" s="505"/>
      <c r="B687" s="487"/>
      <c r="C687" s="487"/>
      <c r="D687" s="169">
        <v>0.30499999999999999</v>
      </c>
      <c r="E687" s="169">
        <v>0.68</v>
      </c>
      <c r="F687" s="169">
        <v>0.375</v>
      </c>
      <c r="G687" s="115">
        <v>2033</v>
      </c>
      <c r="H687" s="115" t="s">
        <v>38</v>
      </c>
      <c r="I687" s="175"/>
      <c r="J687" s="175"/>
      <c r="K687" s="175"/>
      <c r="L687" s="175"/>
      <c r="M687" s="175"/>
      <c r="N687" s="175"/>
      <c r="O687" s="175"/>
      <c r="P687" s="176"/>
      <c r="Q687" s="145"/>
      <c r="R687" s="145"/>
      <c r="S687" s="308">
        <v>50010090324001</v>
      </c>
      <c r="T687" s="495"/>
      <c r="U687" s="492"/>
      <c r="V687" s="118"/>
      <c r="W687" s="117"/>
      <c r="X687" s="117"/>
      <c r="Y687" s="117"/>
      <c r="AD687" s="164"/>
    </row>
    <row r="688" spans="1:30" ht="18.75" x14ac:dyDescent="0.25">
      <c r="A688" s="503">
        <v>515</v>
      </c>
      <c r="B688" s="487" t="s">
        <v>1303</v>
      </c>
      <c r="C688" s="487" t="s">
        <v>1034</v>
      </c>
      <c r="D688" s="174">
        <v>0</v>
      </c>
      <c r="E688" s="174">
        <v>0.124</v>
      </c>
      <c r="F688" s="174">
        <v>0.124</v>
      </c>
      <c r="G688" s="171">
        <v>732</v>
      </c>
      <c r="H688" s="171" t="s">
        <v>71</v>
      </c>
      <c r="I688" s="175"/>
      <c r="J688" s="175"/>
      <c r="K688" s="175"/>
      <c r="L688" s="175"/>
      <c r="M688" s="175"/>
      <c r="N688" s="175"/>
      <c r="O688" s="175"/>
      <c r="P688" s="175"/>
      <c r="Q688" s="145"/>
      <c r="R688" s="145"/>
      <c r="S688" s="115">
        <v>50010050133</v>
      </c>
      <c r="T688" s="390" t="s">
        <v>1194</v>
      </c>
      <c r="U688" s="407" t="s">
        <v>1363</v>
      </c>
      <c r="V688" s="120"/>
      <c r="W688" s="117"/>
      <c r="X688" s="117"/>
      <c r="Y688" s="117"/>
      <c r="AD688" s="164"/>
    </row>
    <row r="689" spans="1:30" ht="18.75" x14ac:dyDescent="0.25">
      <c r="A689" s="505"/>
      <c r="B689" s="487"/>
      <c r="C689" s="487"/>
      <c r="D689" s="174">
        <v>0.124</v>
      </c>
      <c r="E689" s="174">
        <v>0.23400000000000001</v>
      </c>
      <c r="F689" s="174">
        <v>0.11</v>
      </c>
      <c r="G689" s="171">
        <v>1122</v>
      </c>
      <c r="H689" s="171" t="s">
        <v>200</v>
      </c>
      <c r="I689" s="175"/>
      <c r="J689" s="175"/>
      <c r="K689" s="175"/>
      <c r="L689" s="175"/>
      <c r="M689" s="175"/>
      <c r="N689" s="175"/>
      <c r="O689" s="175"/>
      <c r="P689" s="175"/>
      <c r="Q689" s="145"/>
      <c r="R689" s="145"/>
      <c r="S689" s="115">
        <v>50010050123</v>
      </c>
      <c r="T689" s="390"/>
      <c r="U689" s="407"/>
      <c r="V689" s="118"/>
      <c r="W689" s="117"/>
      <c r="X689" s="117"/>
      <c r="Y689" s="117"/>
      <c r="AD689" s="164"/>
    </row>
    <row r="690" spans="1:30" ht="18.75" x14ac:dyDescent="0.25">
      <c r="A690" s="87">
        <v>516</v>
      </c>
      <c r="B690" s="290" t="s">
        <v>1304</v>
      </c>
      <c r="C690" s="168" t="s">
        <v>1305</v>
      </c>
      <c r="D690" s="169">
        <v>0</v>
      </c>
      <c r="E690" s="169">
        <v>0.13900000000000001</v>
      </c>
      <c r="F690" s="169">
        <v>0.13900000000000001</v>
      </c>
      <c r="G690" s="115">
        <v>1057</v>
      </c>
      <c r="H690" s="115" t="s">
        <v>71</v>
      </c>
      <c r="I690" s="175"/>
      <c r="J690" s="175"/>
      <c r="K690" s="175"/>
      <c r="L690" s="175"/>
      <c r="M690" s="175"/>
      <c r="N690" s="175"/>
      <c r="O690" s="175"/>
      <c r="P690" s="175"/>
      <c r="Q690" s="145">
        <v>64</v>
      </c>
      <c r="R690" s="145">
        <v>4.3999999999999997E-2</v>
      </c>
      <c r="S690" s="182">
        <v>50010070243001</v>
      </c>
      <c r="T690" s="84" t="s">
        <v>1194</v>
      </c>
      <c r="U690" s="180"/>
      <c r="V690" s="118"/>
      <c r="W690" s="117"/>
      <c r="X690" s="117"/>
      <c r="Y690" s="117"/>
      <c r="AD690" s="164"/>
    </row>
    <row r="691" spans="1:30" ht="18.75" x14ac:dyDescent="0.25">
      <c r="A691" s="87">
        <v>517</v>
      </c>
      <c r="B691" s="290" t="s">
        <v>1306</v>
      </c>
      <c r="C691" s="168" t="s">
        <v>1307</v>
      </c>
      <c r="D691" s="169">
        <v>0</v>
      </c>
      <c r="E691" s="169">
        <v>0.18260000000000001</v>
      </c>
      <c r="F691" s="169">
        <v>0.18260000000000001</v>
      </c>
      <c r="G691" s="115">
        <v>1545</v>
      </c>
      <c r="H691" s="115" t="s">
        <v>71</v>
      </c>
      <c r="I691" s="175"/>
      <c r="J691" s="175"/>
      <c r="K691" s="175"/>
      <c r="L691" s="175"/>
      <c r="M691" s="175"/>
      <c r="N691" s="175"/>
      <c r="O691" s="175"/>
      <c r="P691" s="175"/>
      <c r="Q691" s="145">
        <v>334.5</v>
      </c>
      <c r="R691" s="145">
        <v>0.1865</v>
      </c>
      <c r="S691" s="182">
        <v>50010080134001</v>
      </c>
      <c r="T691" s="84" t="s">
        <v>1194</v>
      </c>
      <c r="U691" s="180"/>
      <c r="V691" s="118"/>
      <c r="W691" s="117"/>
      <c r="X691" s="117"/>
      <c r="Y691" s="117"/>
      <c r="AD691" s="164"/>
    </row>
    <row r="692" spans="1:30" ht="18.75" x14ac:dyDescent="0.25">
      <c r="A692" s="503">
        <v>518</v>
      </c>
      <c r="B692" s="487" t="s">
        <v>1308</v>
      </c>
      <c r="C692" s="487" t="s">
        <v>515</v>
      </c>
      <c r="D692" s="169">
        <v>0</v>
      </c>
      <c r="E692" s="169">
        <v>1.1559999999999999</v>
      </c>
      <c r="F692" s="169">
        <v>1.1559999999999999</v>
      </c>
      <c r="G692" s="115">
        <v>12140</v>
      </c>
      <c r="H692" s="115" t="s">
        <v>71</v>
      </c>
      <c r="I692" s="175"/>
      <c r="J692" s="175"/>
      <c r="K692" s="175"/>
      <c r="L692" s="175"/>
      <c r="M692" s="175"/>
      <c r="N692" s="175"/>
      <c r="O692" s="175"/>
      <c r="P692" s="179"/>
      <c r="Q692" s="145">
        <v>4855</v>
      </c>
      <c r="R692" s="145">
        <v>2.3119999999999998</v>
      </c>
      <c r="S692" s="184">
        <v>50010070250</v>
      </c>
      <c r="T692" s="390" t="s">
        <v>1194</v>
      </c>
      <c r="U692" s="407" t="s">
        <v>1384</v>
      </c>
      <c r="V692" s="118"/>
      <c r="W692" s="117"/>
      <c r="X692" s="117"/>
      <c r="Y692" s="117"/>
      <c r="AD692" s="164"/>
    </row>
    <row r="693" spans="1:30" ht="30" x14ac:dyDescent="0.25">
      <c r="A693" s="505"/>
      <c r="B693" s="487"/>
      <c r="C693" s="487"/>
      <c r="D693" s="169">
        <v>1.1559999999999999</v>
      </c>
      <c r="E693" s="169">
        <v>1.51</v>
      </c>
      <c r="F693" s="169">
        <v>0.35399999999999998</v>
      </c>
      <c r="G693" s="115">
        <v>2655</v>
      </c>
      <c r="H693" s="115" t="s">
        <v>71</v>
      </c>
      <c r="I693" s="175"/>
      <c r="J693" s="175"/>
      <c r="K693" s="175"/>
      <c r="L693" s="175"/>
      <c r="M693" s="175"/>
      <c r="N693" s="175"/>
      <c r="O693" s="175"/>
      <c r="P693" s="310"/>
      <c r="Q693" s="145">
        <v>1770</v>
      </c>
      <c r="R693" s="145">
        <v>0.70799999999999996</v>
      </c>
      <c r="S693" s="171" t="s">
        <v>1383</v>
      </c>
      <c r="T693" s="390"/>
      <c r="U693" s="407"/>
      <c r="V693" s="33"/>
      <c r="W693" s="113"/>
      <c r="X693" s="117"/>
      <c r="Y693" s="117"/>
      <c r="AD693" s="164"/>
    </row>
    <row r="694" spans="1:30" ht="18.75" x14ac:dyDescent="0.25">
      <c r="A694" s="503">
        <v>519</v>
      </c>
      <c r="B694" s="487" t="s">
        <v>1309</v>
      </c>
      <c r="C694" s="487" t="s">
        <v>1310</v>
      </c>
      <c r="D694" s="169">
        <v>0</v>
      </c>
      <c r="E694" s="169">
        <v>0.39</v>
      </c>
      <c r="F694" s="169">
        <v>0.39</v>
      </c>
      <c r="G694" s="115">
        <v>2340</v>
      </c>
      <c r="H694" s="115" t="s">
        <v>71</v>
      </c>
      <c r="I694" s="175"/>
      <c r="J694" s="175"/>
      <c r="K694" s="175"/>
      <c r="L694" s="175"/>
      <c r="M694" s="175"/>
      <c r="N694" s="175"/>
      <c r="O694" s="175"/>
      <c r="P694" s="175"/>
      <c r="Q694" s="145"/>
      <c r="R694" s="145"/>
      <c r="S694" s="488" t="s">
        <v>1385</v>
      </c>
      <c r="T694" s="390" t="s">
        <v>1194</v>
      </c>
      <c r="U694" s="407" t="s">
        <v>1364</v>
      </c>
      <c r="V694" s="118"/>
      <c r="W694" s="117"/>
      <c r="X694" s="117"/>
      <c r="Y694" s="117"/>
      <c r="AD694" s="164"/>
    </row>
    <row r="695" spans="1:30" ht="36.75" customHeight="1" x14ac:dyDescent="0.25">
      <c r="A695" s="505"/>
      <c r="B695" s="487"/>
      <c r="C695" s="487"/>
      <c r="D695" s="174">
        <v>0.39</v>
      </c>
      <c r="E695" s="174">
        <v>0.75</v>
      </c>
      <c r="F695" s="174">
        <v>0.36</v>
      </c>
      <c r="G695" s="171">
        <v>2020</v>
      </c>
      <c r="H695" s="171" t="s">
        <v>71</v>
      </c>
      <c r="I695" s="175"/>
      <c r="J695" s="175"/>
      <c r="K695" s="175"/>
      <c r="L695" s="175"/>
      <c r="M695" s="175"/>
      <c r="N695" s="175"/>
      <c r="O695" s="175"/>
      <c r="P695" s="176"/>
      <c r="Q695" s="145">
        <v>180.8</v>
      </c>
      <c r="R695" s="145">
        <v>0.113</v>
      </c>
      <c r="S695" s="488"/>
      <c r="T695" s="390"/>
      <c r="U695" s="407"/>
      <c r="V695" s="118"/>
      <c r="W695" s="117"/>
      <c r="X695" s="117"/>
      <c r="Y695" s="117"/>
      <c r="AD695" s="164"/>
    </row>
    <row r="696" spans="1:30" ht="18.75" x14ac:dyDescent="0.25">
      <c r="A696" s="503">
        <v>520</v>
      </c>
      <c r="B696" s="487" t="s">
        <v>1311</v>
      </c>
      <c r="C696" s="487" t="s">
        <v>1312</v>
      </c>
      <c r="D696" s="169">
        <v>0</v>
      </c>
      <c r="E696" s="169">
        <v>0.18</v>
      </c>
      <c r="F696" s="169">
        <v>0.18</v>
      </c>
      <c r="G696" s="115">
        <v>1200</v>
      </c>
      <c r="H696" s="115" t="s">
        <v>71</v>
      </c>
      <c r="I696" s="175"/>
      <c r="J696" s="175"/>
      <c r="K696" s="175"/>
      <c r="L696" s="175"/>
      <c r="M696" s="175"/>
      <c r="N696" s="175"/>
      <c r="O696" s="175"/>
      <c r="P696" s="175"/>
      <c r="Q696" s="145"/>
      <c r="R696" s="145"/>
      <c r="S696" s="488" t="s">
        <v>1386</v>
      </c>
      <c r="T696" s="390" t="s">
        <v>1194</v>
      </c>
      <c r="U696" s="407" t="s">
        <v>1364</v>
      </c>
      <c r="V696" s="118"/>
      <c r="W696" s="117"/>
      <c r="X696" s="117"/>
      <c r="Y696" s="117"/>
      <c r="AD696" s="164"/>
    </row>
    <row r="697" spans="1:30" ht="18.75" x14ac:dyDescent="0.25">
      <c r="A697" s="504"/>
      <c r="B697" s="487"/>
      <c r="C697" s="487"/>
      <c r="D697" s="169">
        <v>0.18</v>
      </c>
      <c r="E697" s="169">
        <v>0.52</v>
      </c>
      <c r="F697" s="174">
        <v>0.34</v>
      </c>
      <c r="G697" s="115">
        <v>1970</v>
      </c>
      <c r="H697" s="115" t="s">
        <v>38</v>
      </c>
      <c r="I697" s="175"/>
      <c r="J697" s="175"/>
      <c r="K697" s="175"/>
      <c r="L697" s="175"/>
      <c r="M697" s="175"/>
      <c r="N697" s="175"/>
      <c r="O697" s="175"/>
      <c r="P697" s="176"/>
      <c r="Q697" s="145"/>
      <c r="R697" s="145"/>
      <c r="S697" s="488"/>
      <c r="T697" s="390"/>
      <c r="U697" s="407"/>
      <c r="V697" s="118"/>
      <c r="W697" s="117"/>
      <c r="X697" s="117"/>
      <c r="Y697" s="117"/>
      <c r="AD697" s="164"/>
    </row>
    <row r="698" spans="1:30" ht="18.75" x14ac:dyDescent="0.25">
      <c r="A698" s="504"/>
      <c r="B698" s="487"/>
      <c r="C698" s="487"/>
      <c r="D698" s="169">
        <v>0.52</v>
      </c>
      <c r="E698" s="169">
        <v>0.59</v>
      </c>
      <c r="F698" s="169">
        <v>7.0000000000000007E-2</v>
      </c>
      <c r="G698" s="115">
        <v>250</v>
      </c>
      <c r="H698" s="115" t="s">
        <v>38</v>
      </c>
      <c r="I698" s="175"/>
      <c r="J698" s="175"/>
      <c r="K698" s="175"/>
      <c r="L698" s="175"/>
      <c r="M698" s="175"/>
      <c r="N698" s="175"/>
      <c r="O698" s="175"/>
      <c r="P698" s="176"/>
      <c r="Q698" s="145"/>
      <c r="R698" s="145"/>
      <c r="S698" s="488"/>
      <c r="T698" s="390"/>
      <c r="U698" s="407"/>
      <c r="V698" s="118"/>
      <c r="W698" s="117"/>
      <c r="X698" s="117"/>
      <c r="Y698" s="117"/>
      <c r="AD698" s="164"/>
    </row>
    <row r="699" spans="1:30" ht="18.75" x14ac:dyDescent="0.25">
      <c r="A699" s="504"/>
      <c r="B699" s="487"/>
      <c r="C699" s="487"/>
      <c r="D699" s="169">
        <v>0.59</v>
      </c>
      <c r="E699" s="169">
        <v>0.84</v>
      </c>
      <c r="F699" s="169">
        <v>0.25</v>
      </c>
      <c r="G699" s="115">
        <v>1450</v>
      </c>
      <c r="H699" s="115" t="s">
        <v>38</v>
      </c>
      <c r="I699" s="175"/>
      <c r="J699" s="175"/>
      <c r="K699" s="175"/>
      <c r="L699" s="175"/>
      <c r="M699" s="175"/>
      <c r="N699" s="175"/>
      <c r="O699" s="175"/>
      <c r="P699" s="176"/>
      <c r="Q699" s="145"/>
      <c r="R699" s="145"/>
      <c r="S699" s="488"/>
      <c r="T699" s="390"/>
      <c r="U699" s="407"/>
      <c r="V699" s="118"/>
      <c r="W699" s="117"/>
      <c r="X699" s="117"/>
      <c r="Y699" s="117"/>
      <c r="AD699" s="164"/>
    </row>
    <row r="700" spans="1:30" ht="18.75" x14ac:dyDescent="0.25">
      <c r="A700" s="505"/>
      <c r="B700" s="487"/>
      <c r="C700" s="487"/>
      <c r="D700" s="169">
        <v>0.84</v>
      </c>
      <c r="E700" s="169">
        <v>2.67</v>
      </c>
      <c r="F700" s="169">
        <v>1.83</v>
      </c>
      <c r="G700" s="115">
        <v>9150</v>
      </c>
      <c r="H700" s="115" t="s">
        <v>38</v>
      </c>
      <c r="I700" s="175"/>
      <c r="J700" s="175"/>
      <c r="K700" s="175"/>
      <c r="L700" s="175"/>
      <c r="M700" s="175"/>
      <c r="N700" s="175"/>
      <c r="O700" s="175"/>
      <c r="P700" s="176"/>
      <c r="Q700" s="145"/>
      <c r="R700" s="145"/>
      <c r="S700" s="488"/>
      <c r="T700" s="390"/>
      <c r="U700" s="407"/>
      <c r="V700" s="118"/>
      <c r="W700" s="113"/>
      <c r="X700" s="117"/>
      <c r="Y700" s="117"/>
      <c r="AD700" s="164"/>
    </row>
    <row r="701" spans="1:30" ht="18.75" x14ac:dyDescent="0.25">
      <c r="A701" s="503">
        <v>521</v>
      </c>
      <c r="B701" s="487" t="s">
        <v>1313</v>
      </c>
      <c r="C701" s="487" t="s">
        <v>1314</v>
      </c>
      <c r="D701" s="169">
        <v>0</v>
      </c>
      <c r="E701" s="169">
        <v>0.32</v>
      </c>
      <c r="F701" s="169">
        <v>0.32</v>
      </c>
      <c r="G701" s="115">
        <v>2240</v>
      </c>
      <c r="H701" s="115" t="s">
        <v>71</v>
      </c>
      <c r="I701" s="175"/>
      <c r="J701" s="175"/>
      <c r="K701" s="175"/>
      <c r="L701" s="175"/>
      <c r="M701" s="175"/>
      <c r="N701" s="175"/>
      <c r="O701" s="175"/>
      <c r="P701" s="311"/>
      <c r="Q701" s="171">
        <v>480</v>
      </c>
      <c r="R701" s="145">
        <v>0.32</v>
      </c>
      <c r="S701" s="488" t="s">
        <v>1387</v>
      </c>
      <c r="T701" s="497" t="s">
        <v>1194</v>
      </c>
      <c r="U701" s="407" t="s">
        <v>1365</v>
      </c>
      <c r="V701" s="33"/>
      <c r="W701" s="117"/>
      <c r="X701" s="117"/>
      <c r="Y701" s="117"/>
      <c r="AD701" s="164"/>
    </row>
    <row r="702" spans="1:30" ht="33" customHeight="1" x14ac:dyDescent="0.25">
      <c r="A702" s="505"/>
      <c r="B702" s="487"/>
      <c r="C702" s="487"/>
      <c r="D702" s="169">
        <v>0.32</v>
      </c>
      <c r="E702" s="169">
        <v>0.51</v>
      </c>
      <c r="F702" s="169">
        <v>0.19</v>
      </c>
      <c r="G702" s="115">
        <v>1367</v>
      </c>
      <c r="H702" s="115" t="s">
        <v>71</v>
      </c>
      <c r="I702" s="175"/>
      <c r="J702" s="175"/>
      <c r="K702" s="175"/>
      <c r="L702" s="175"/>
      <c r="M702" s="175"/>
      <c r="N702" s="175"/>
      <c r="O702" s="175"/>
      <c r="P702" s="175"/>
      <c r="Q702" s="171">
        <v>480</v>
      </c>
      <c r="R702" s="145">
        <v>0.32</v>
      </c>
      <c r="S702" s="488"/>
      <c r="T702" s="497"/>
      <c r="U702" s="407"/>
      <c r="V702" s="33"/>
      <c r="W702" s="117"/>
      <c r="X702" s="117"/>
      <c r="Y702" s="117"/>
      <c r="AD702" s="164"/>
    </row>
    <row r="703" spans="1:30" ht="36.75" customHeight="1" x14ac:dyDescent="0.25">
      <c r="A703" s="503">
        <v>522</v>
      </c>
      <c r="B703" s="487" t="s">
        <v>1315</v>
      </c>
      <c r="C703" s="487" t="s">
        <v>372</v>
      </c>
      <c r="D703" s="169">
        <v>0</v>
      </c>
      <c r="E703" s="169">
        <v>0.64</v>
      </c>
      <c r="F703" s="169">
        <v>0.64</v>
      </c>
      <c r="G703" s="115">
        <v>4160</v>
      </c>
      <c r="H703" s="115" t="s">
        <v>71</v>
      </c>
      <c r="I703" s="175"/>
      <c r="J703" s="175"/>
      <c r="K703" s="175"/>
      <c r="L703" s="175"/>
      <c r="M703" s="175"/>
      <c r="N703" s="175"/>
      <c r="O703" s="175"/>
      <c r="P703" s="175"/>
      <c r="Q703" s="145">
        <v>1816.4</v>
      </c>
      <c r="R703" s="145">
        <v>0.96199999999999997</v>
      </c>
      <c r="S703" s="115">
        <v>50010020274</v>
      </c>
      <c r="T703" s="390" t="s">
        <v>1194</v>
      </c>
      <c r="U703" s="407" t="s">
        <v>1388</v>
      </c>
      <c r="V703" s="118"/>
      <c r="W703" s="117"/>
      <c r="X703" s="117"/>
      <c r="Y703" s="117"/>
      <c r="AD703" s="164"/>
    </row>
    <row r="704" spans="1:30" ht="49.5" customHeight="1" x14ac:dyDescent="0.25">
      <c r="A704" s="505"/>
      <c r="B704" s="487"/>
      <c r="C704" s="487"/>
      <c r="D704" s="169">
        <v>0.64</v>
      </c>
      <c r="E704" s="169">
        <v>1.59</v>
      </c>
      <c r="F704" s="169">
        <v>0.95</v>
      </c>
      <c r="G704" s="115">
        <v>19080</v>
      </c>
      <c r="H704" s="115" t="s">
        <v>71</v>
      </c>
      <c r="I704" s="175"/>
      <c r="J704" s="175"/>
      <c r="K704" s="175"/>
      <c r="L704" s="175"/>
      <c r="M704" s="175"/>
      <c r="N704" s="175"/>
      <c r="O704" s="175"/>
      <c r="P704" s="175"/>
      <c r="Q704" s="312"/>
      <c r="R704" s="145"/>
      <c r="S704" s="181" t="s">
        <v>1316</v>
      </c>
      <c r="T704" s="390"/>
      <c r="U704" s="407"/>
      <c r="V704" s="118"/>
      <c r="W704" s="113"/>
      <c r="X704" s="117"/>
      <c r="Y704" s="117"/>
      <c r="AD704" s="164"/>
    </row>
    <row r="705" spans="1:30" ht="18.75" x14ac:dyDescent="0.25">
      <c r="A705" s="503">
        <v>523</v>
      </c>
      <c r="B705" s="487" t="s">
        <v>1317</v>
      </c>
      <c r="C705" s="487" t="s">
        <v>1091</v>
      </c>
      <c r="D705" s="169">
        <v>0</v>
      </c>
      <c r="E705" s="169">
        <v>0.09</v>
      </c>
      <c r="F705" s="169">
        <v>0.09</v>
      </c>
      <c r="G705" s="115">
        <v>270</v>
      </c>
      <c r="H705" s="115" t="s">
        <v>38</v>
      </c>
      <c r="I705" s="175"/>
      <c r="J705" s="175"/>
      <c r="K705" s="175"/>
      <c r="L705" s="175"/>
      <c r="M705" s="175"/>
      <c r="N705" s="175"/>
      <c r="O705" s="175"/>
      <c r="P705" s="175"/>
      <c r="Q705" s="145"/>
      <c r="R705" s="145"/>
      <c r="S705" s="115">
        <v>50010020276</v>
      </c>
      <c r="T705" s="390" t="s">
        <v>1194</v>
      </c>
      <c r="U705" s="407" t="s">
        <v>1394</v>
      </c>
      <c r="V705" s="131"/>
      <c r="W705" s="117"/>
      <c r="X705" s="117"/>
      <c r="Y705" s="117"/>
      <c r="AD705" s="164"/>
    </row>
    <row r="706" spans="1:30" ht="18.75" x14ac:dyDescent="0.25">
      <c r="A706" s="504"/>
      <c r="B706" s="487"/>
      <c r="C706" s="487"/>
      <c r="D706" s="169">
        <v>0.09</v>
      </c>
      <c r="E706" s="169">
        <v>0.20599999999999999</v>
      </c>
      <c r="F706" s="169">
        <v>0.11600000000000001</v>
      </c>
      <c r="G706" s="115">
        <v>371</v>
      </c>
      <c r="H706" s="115" t="s">
        <v>38</v>
      </c>
      <c r="I706" s="175"/>
      <c r="J706" s="175"/>
      <c r="K706" s="175"/>
      <c r="L706" s="175"/>
      <c r="M706" s="175"/>
      <c r="N706" s="175"/>
      <c r="O706" s="175"/>
      <c r="P706" s="175"/>
      <c r="Q706" s="145"/>
      <c r="R706" s="145"/>
      <c r="S706" s="488">
        <v>50010020277</v>
      </c>
      <c r="T706" s="390"/>
      <c r="U706" s="407"/>
      <c r="V706" s="121"/>
      <c r="W706" s="117"/>
      <c r="X706" s="117"/>
      <c r="Y706" s="117"/>
      <c r="AD706" s="164"/>
    </row>
    <row r="707" spans="1:30" ht="18.75" x14ac:dyDescent="0.25">
      <c r="A707" s="505"/>
      <c r="B707" s="487"/>
      <c r="C707" s="487"/>
      <c r="D707" s="169">
        <v>0.20599999999999999</v>
      </c>
      <c r="E707" s="169">
        <v>0.224</v>
      </c>
      <c r="F707" s="169">
        <v>1.7999999999999999E-2</v>
      </c>
      <c r="G707" s="115">
        <v>54</v>
      </c>
      <c r="H707" s="115" t="s">
        <v>71</v>
      </c>
      <c r="I707" s="175"/>
      <c r="J707" s="175"/>
      <c r="K707" s="175"/>
      <c r="L707" s="175"/>
      <c r="M707" s="175"/>
      <c r="N707" s="175"/>
      <c r="O707" s="175"/>
      <c r="P707" s="175"/>
      <c r="Q707" s="145"/>
      <c r="R707" s="145"/>
      <c r="S707" s="488"/>
      <c r="T707" s="390"/>
      <c r="U707" s="407"/>
      <c r="V707" s="118"/>
      <c r="W707" s="117"/>
      <c r="X707" s="117"/>
      <c r="Y707" s="117"/>
      <c r="AD707" s="164"/>
    </row>
    <row r="708" spans="1:30" ht="18.75" x14ac:dyDescent="0.25">
      <c r="A708" s="87">
        <v>524</v>
      </c>
      <c r="B708" s="290" t="s">
        <v>1318</v>
      </c>
      <c r="C708" s="168" t="s">
        <v>67</v>
      </c>
      <c r="D708" s="169">
        <v>0</v>
      </c>
      <c r="E708" s="169">
        <v>0.222</v>
      </c>
      <c r="F708" s="169">
        <v>0.222</v>
      </c>
      <c r="G708" s="115">
        <v>1000</v>
      </c>
      <c r="H708" s="115" t="s">
        <v>38</v>
      </c>
      <c r="I708" s="175"/>
      <c r="J708" s="175"/>
      <c r="K708" s="175"/>
      <c r="L708" s="175"/>
      <c r="M708" s="175"/>
      <c r="N708" s="175"/>
      <c r="O708" s="175"/>
      <c r="P708" s="175"/>
      <c r="Q708" s="145"/>
      <c r="R708" s="145"/>
      <c r="S708" s="181" t="s">
        <v>1319</v>
      </c>
      <c r="T708" s="182" t="s">
        <v>1194</v>
      </c>
      <c r="U708" s="180"/>
      <c r="V708" s="118"/>
      <c r="W708" s="117"/>
      <c r="X708" s="117"/>
      <c r="Y708" s="117"/>
      <c r="AD708" s="164"/>
    </row>
    <row r="709" spans="1:30" ht="18.75" x14ac:dyDescent="0.25">
      <c r="A709" s="503">
        <v>525</v>
      </c>
      <c r="B709" s="487" t="s">
        <v>1320</v>
      </c>
      <c r="C709" s="487" t="s">
        <v>1321</v>
      </c>
      <c r="D709" s="169">
        <v>0</v>
      </c>
      <c r="E709" s="169">
        <v>0.39</v>
      </c>
      <c r="F709" s="169">
        <v>0.39</v>
      </c>
      <c r="G709" s="115">
        <v>1560</v>
      </c>
      <c r="H709" s="115" t="s">
        <v>38</v>
      </c>
      <c r="I709" s="175"/>
      <c r="J709" s="175"/>
      <c r="K709" s="175"/>
      <c r="L709" s="175"/>
      <c r="M709" s="175"/>
      <c r="N709" s="175"/>
      <c r="O709" s="175"/>
      <c r="P709" s="175"/>
      <c r="Q709" s="145"/>
      <c r="R709" s="145"/>
      <c r="S709" s="488" t="s">
        <v>1389</v>
      </c>
      <c r="T709" s="390" t="s">
        <v>1194</v>
      </c>
      <c r="U709" s="407" t="s">
        <v>1390</v>
      </c>
      <c r="V709" s="118"/>
      <c r="W709" s="117"/>
      <c r="X709" s="117"/>
      <c r="Y709" s="117"/>
      <c r="AD709" s="164"/>
    </row>
    <row r="710" spans="1:30" ht="18.75" x14ac:dyDescent="0.25">
      <c r="A710" s="504"/>
      <c r="B710" s="487"/>
      <c r="C710" s="487"/>
      <c r="D710" s="169">
        <v>0.39</v>
      </c>
      <c r="E710" s="169">
        <v>0.81</v>
      </c>
      <c r="F710" s="169">
        <v>0.42</v>
      </c>
      <c r="G710" s="115">
        <v>1680</v>
      </c>
      <c r="H710" s="115" t="s">
        <v>38</v>
      </c>
      <c r="I710" s="175"/>
      <c r="J710" s="175"/>
      <c r="K710" s="175"/>
      <c r="L710" s="175"/>
      <c r="M710" s="175"/>
      <c r="N710" s="175"/>
      <c r="O710" s="175"/>
      <c r="P710" s="176"/>
      <c r="Q710" s="145"/>
      <c r="R710" s="145"/>
      <c r="S710" s="488"/>
      <c r="T710" s="390"/>
      <c r="U710" s="407"/>
      <c r="V710" s="118"/>
      <c r="W710" s="113"/>
      <c r="X710" s="117"/>
      <c r="Y710" s="117"/>
      <c r="AD710" s="164"/>
    </row>
    <row r="711" spans="1:30" ht="48" customHeight="1" x14ac:dyDescent="0.25">
      <c r="A711" s="505"/>
      <c r="B711" s="487"/>
      <c r="C711" s="487"/>
      <c r="D711" s="169">
        <v>0.81</v>
      </c>
      <c r="E711" s="169">
        <v>1.3</v>
      </c>
      <c r="F711" s="169">
        <v>0.49099999999999999</v>
      </c>
      <c r="G711" s="115">
        <v>2973</v>
      </c>
      <c r="H711" s="115" t="s">
        <v>38</v>
      </c>
      <c r="I711" s="175"/>
      <c r="J711" s="175"/>
      <c r="K711" s="175"/>
      <c r="L711" s="175"/>
      <c r="M711" s="175"/>
      <c r="N711" s="175"/>
      <c r="O711" s="175"/>
      <c r="P711" s="176"/>
      <c r="Q711" s="145"/>
      <c r="R711" s="145"/>
      <c r="S711" s="488"/>
      <c r="T711" s="390"/>
      <c r="U711" s="407"/>
      <c r="V711" s="118"/>
      <c r="W711" s="117"/>
      <c r="X711" s="117"/>
      <c r="Y711" s="117"/>
      <c r="AD711" s="164"/>
    </row>
    <row r="712" spans="1:30" ht="30" x14ac:dyDescent="0.25">
      <c r="A712" s="87">
        <v>526</v>
      </c>
      <c r="B712" s="290" t="s">
        <v>1322</v>
      </c>
      <c r="C712" s="168" t="s">
        <v>1323</v>
      </c>
      <c r="D712" s="169">
        <v>0</v>
      </c>
      <c r="E712" s="169">
        <v>0.31</v>
      </c>
      <c r="F712" s="174">
        <v>0.31</v>
      </c>
      <c r="G712" s="115">
        <v>1253</v>
      </c>
      <c r="H712" s="115" t="s">
        <v>38</v>
      </c>
      <c r="I712" s="175"/>
      <c r="J712" s="175"/>
      <c r="K712" s="175"/>
      <c r="L712" s="175"/>
      <c r="M712" s="175"/>
      <c r="N712" s="175"/>
      <c r="O712" s="175"/>
      <c r="P712" s="175"/>
      <c r="Q712" s="145"/>
      <c r="R712" s="145"/>
      <c r="S712" s="115">
        <v>50010060238</v>
      </c>
      <c r="T712" s="84" t="s">
        <v>1194</v>
      </c>
      <c r="U712" s="180" t="s">
        <v>1366</v>
      </c>
      <c r="V712" s="118"/>
      <c r="W712" s="113"/>
      <c r="X712" s="117"/>
      <c r="Y712" s="117"/>
      <c r="AD712" s="164"/>
    </row>
    <row r="713" spans="1:30" ht="23.25" customHeight="1" x14ac:dyDescent="0.25">
      <c r="A713" s="353">
        <v>527</v>
      </c>
      <c r="B713" s="489" t="s">
        <v>1324</v>
      </c>
      <c r="C713" s="489" t="s">
        <v>1423</v>
      </c>
      <c r="D713" s="169">
        <v>0</v>
      </c>
      <c r="E713" s="169">
        <v>5.5E-2</v>
      </c>
      <c r="F713" s="169">
        <v>5.5E-2</v>
      </c>
      <c r="G713" s="115">
        <v>220</v>
      </c>
      <c r="H713" s="115" t="s">
        <v>39</v>
      </c>
      <c r="I713" s="175"/>
      <c r="J713" s="175"/>
      <c r="K713" s="175"/>
      <c r="L713" s="175"/>
      <c r="M713" s="175"/>
      <c r="N713" s="175"/>
      <c r="O713" s="175"/>
      <c r="P713" s="175"/>
      <c r="Q713" s="145"/>
      <c r="R713" s="145"/>
      <c r="S713" s="498">
        <v>50010060231</v>
      </c>
      <c r="T713" s="500" t="s">
        <v>1194</v>
      </c>
      <c r="U713" s="500" t="s">
        <v>1417</v>
      </c>
      <c r="V713" s="118"/>
      <c r="W713" s="117"/>
      <c r="X713" s="117"/>
      <c r="Y713" s="117"/>
      <c r="AD713" s="164"/>
    </row>
    <row r="714" spans="1:30" ht="18.75" x14ac:dyDescent="0.25">
      <c r="A714" s="362"/>
      <c r="B714" s="490"/>
      <c r="C714" s="490"/>
      <c r="D714" s="169">
        <v>5.5E-2</v>
      </c>
      <c r="E714" s="169">
        <v>0.107</v>
      </c>
      <c r="F714" s="169">
        <v>5.1999999999999998E-2</v>
      </c>
      <c r="G714" s="115">
        <v>208</v>
      </c>
      <c r="H714" s="115" t="s">
        <v>38</v>
      </c>
      <c r="I714" s="175"/>
      <c r="J714" s="175"/>
      <c r="K714" s="175"/>
      <c r="L714" s="175"/>
      <c r="M714" s="175"/>
      <c r="N714" s="175"/>
      <c r="O714" s="175"/>
      <c r="P714" s="175"/>
      <c r="Q714" s="145"/>
      <c r="R714" s="145"/>
      <c r="S714" s="499"/>
      <c r="T714" s="501"/>
      <c r="U714" s="501"/>
      <c r="V714" s="118"/>
      <c r="W714" s="117"/>
      <c r="X714" s="117"/>
      <c r="Y714" s="117"/>
      <c r="AD714" s="164"/>
    </row>
    <row r="715" spans="1:30" ht="18.75" x14ac:dyDescent="0.25">
      <c r="A715" s="503">
        <v>528</v>
      </c>
      <c r="B715" s="487" t="s">
        <v>1325</v>
      </c>
      <c r="C715" s="487" t="s">
        <v>1326</v>
      </c>
      <c r="D715" s="169">
        <v>0</v>
      </c>
      <c r="E715" s="169">
        <v>0.4</v>
      </c>
      <c r="F715" s="169">
        <v>0.4</v>
      </c>
      <c r="G715" s="115">
        <v>2000</v>
      </c>
      <c r="H715" s="115" t="s">
        <v>38</v>
      </c>
      <c r="I715" s="175"/>
      <c r="J715" s="175"/>
      <c r="K715" s="175"/>
      <c r="L715" s="175"/>
      <c r="M715" s="175"/>
      <c r="N715" s="175"/>
      <c r="O715" s="175"/>
      <c r="P715" s="175"/>
      <c r="Q715" s="145"/>
      <c r="R715" s="145"/>
      <c r="S715" s="488" t="s">
        <v>1391</v>
      </c>
      <c r="T715" s="390" t="s">
        <v>1194</v>
      </c>
      <c r="U715" s="407" t="s">
        <v>1366</v>
      </c>
      <c r="V715" s="118"/>
      <c r="W715" s="117"/>
      <c r="X715" s="117"/>
      <c r="Y715" s="117"/>
      <c r="AD715" s="164"/>
    </row>
    <row r="716" spans="1:30" ht="31.5" customHeight="1" x14ac:dyDescent="0.25">
      <c r="A716" s="505"/>
      <c r="B716" s="487"/>
      <c r="C716" s="487"/>
      <c r="D716" s="169">
        <v>0.4</v>
      </c>
      <c r="E716" s="169">
        <v>0.88500000000000001</v>
      </c>
      <c r="F716" s="169">
        <v>0.48499999999999999</v>
      </c>
      <c r="G716" s="115">
        <v>2425</v>
      </c>
      <c r="H716" s="115" t="s">
        <v>38</v>
      </c>
      <c r="I716" s="175"/>
      <c r="J716" s="175"/>
      <c r="K716" s="175"/>
      <c r="L716" s="175"/>
      <c r="M716" s="175"/>
      <c r="N716" s="175"/>
      <c r="O716" s="175"/>
      <c r="P716" s="176"/>
      <c r="Q716" s="145"/>
      <c r="R716" s="145"/>
      <c r="S716" s="488"/>
      <c r="T716" s="390"/>
      <c r="U716" s="407"/>
      <c r="V716" s="118"/>
      <c r="W716" s="117"/>
      <c r="X716" s="117"/>
      <c r="Y716" s="117"/>
      <c r="AD716" s="164"/>
    </row>
    <row r="717" spans="1:30" ht="30" x14ac:dyDescent="0.25">
      <c r="A717" s="87">
        <v>529</v>
      </c>
      <c r="B717" s="290" t="s">
        <v>1327</v>
      </c>
      <c r="C717" s="168" t="s">
        <v>1328</v>
      </c>
      <c r="D717" s="169">
        <v>0</v>
      </c>
      <c r="E717" s="169">
        <v>0.17</v>
      </c>
      <c r="F717" s="169">
        <v>0.17</v>
      </c>
      <c r="G717" s="115">
        <v>820</v>
      </c>
      <c r="H717" s="115" t="s">
        <v>71</v>
      </c>
      <c r="I717" s="175"/>
      <c r="J717" s="175"/>
      <c r="K717" s="175"/>
      <c r="L717" s="175"/>
      <c r="M717" s="175"/>
      <c r="N717" s="175"/>
      <c r="O717" s="175"/>
      <c r="P717" s="175"/>
      <c r="Q717" s="145"/>
      <c r="R717" s="145"/>
      <c r="S717" s="115">
        <v>50010010158</v>
      </c>
      <c r="T717" s="84" t="s">
        <v>1194</v>
      </c>
      <c r="U717" s="180" t="s">
        <v>1367</v>
      </c>
      <c r="V717" s="118"/>
      <c r="W717" s="117"/>
      <c r="X717" s="117"/>
      <c r="Y717" s="117"/>
      <c r="AD717" s="164"/>
    </row>
    <row r="718" spans="1:30" ht="18.75" x14ac:dyDescent="0.25">
      <c r="A718" s="503">
        <v>530</v>
      </c>
      <c r="B718" s="489" t="s">
        <v>1329</v>
      </c>
      <c r="C718" s="489" t="s">
        <v>1424</v>
      </c>
      <c r="D718" s="356">
        <v>0</v>
      </c>
      <c r="E718" s="356">
        <v>0.217</v>
      </c>
      <c r="F718" s="356">
        <v>0.217</v>
      </c>
      <c r="G718" s="168">
        <v>1085</v>
      </c>
      <c r="H718" s="344" t="s">
        <v>1330</v>
      </c>
      <c r="I718" s="175"/>
      <c r="J718" s="175"/>
      <c r="K718" s="175"/>
      <c r="L718" s="175"/>
      <c r="M718" s="175"/>
      <c r="N718" s="175"/>
      <c r="O718" s="175"/>
      <c r="P718" s="175"/>
      <c r="Q718" s="145">
        <v>224</v>
      </c>
      <c r="R718" s="145">
        <v>0.14000000000000001</v>
      </c>
      <c r="S718" s="488">
        <v>50010050114</v>
      </c>
      <c r="T718" s="390" t="s">
        <v>1194</v>
      </c>
      <c r="U718" s="407" t="s">
        <v>1416</v>
      </c>
      <c r="V718" s="188"/>
      <c r="W718" s="117"/>
      <c r="X718" s="117"/>
      <c r="Y718" s="117"/>
      <c r="AD718" s="164"/>
    </row>
    <row r="719" spans="1:30" ht="18.75" x14ac:dyDescent="0.25">
      <c r="A719" s="504"/>
      <c r="B719" s="502"/>
      <c r="C719" s="502"/>
      <c r="D719" s="356">
        <v>0.217</v>
      </c>
      <c r="E719" s="356">
        <v>0.24</v>
      </c>
      <c r="F719" s="356">
        <v>2.3E-2</v>
      </c>
      <c r="G719" s="168">
        <v>103.5</v>
      </c>
      <c r="H719" s="168" t="s">
        <v>38</v>
      </c>
      <c r="I719" s="175"/>
      <c r="J719" s="175"/>
      <c r="K719" s="175"/>
      <c r="L719" s="175"/>
      <c r="M719" s="175"/>
      <c r="N719" s="175"/>
      <c r="O719" s="175"/>
      <c r="P719" s="175"/>
      <c r="Q719" s="145"/>
      <c r="R719" s="145"/>
      <c r="S719" s="488"/>
      <c r="T719" s="390"/>
      <c r="U719" s="407"/>
      <c r="V719" s="189"/>
      <c r="W719" s="117"/>
      <c r="X719" s="117"/>
      <c r="Y719" s="117"/>
      <c r="AD719" s="164"/>
    </row>
    <row r="720" spans="1:30" ht="18.75" x14ac:dyDescent="0.25">
      <c r="A720" s="504"/>
      <c r="B720" s="502"/>
      <c r="C720" s="502"/>
      <c r="D720" s="356">
        <v>0.24</v>
      </c>
      <c r="E720" s="356">
        <v>0.29499999999999998</v>
      </c>
      <c r="F720" s="356">
        <v>0.05</v>
      </c>
      <c r="G720" s="168">
        <v>200</v>
      </c>
      <c r="H720" s="357" t="s">
        <v>38</v>
      </c>
      <c r="I720" s="175"/>
      <c r="J720" s="175"/>
      <c r="K720" s="175"/>
      <c r="L720" s="175"/>
      <c r="M720" s="175"/>
      <c r="N720" s="175"/>
      <c r="O720" s="175"/>
      <c r="P720" s="175"/>
      <c r="Q720" s="145"/>
      <c r="R720" s="145"/>
      <c r="S720" s="115">
        <v>50010050134</v>
      </c>
      <c r="T720" s="390"/>
      <c r="U720" s="407"/>
      <c r="V720" s="188"/>
      <c r="W720" s="117"/>
      <c r="X720" s="117"/>
      <c r="Y720" s="117"/>
      <c r="AD720" s="164"/>
    </row>
    <row r="721" spans="1:30" ht="18.75" x14ac:dyDescent="0.25">
      <c r="A721" s="504"/>
      <c r="B721" s="502"/>
      <c r="C721" s="502"/>
      <c r="D721" s="356">
        <v>0.29499999999999998</v>
      </c>
      <c r="E721" s="356">
        <v>0.46</v>
      </c>
      <c r="F721" s="356">
        <v>0.16500000000000001</v>
      </c>
      <c r="G721" s="168">
        <v>660</v>
      </c>
      <c r="H721" s="168" t="s">
        <v>39</v>
      </c>
      <c r="I721" s="175"/>
      <c r="J721" s="175"/>
      <c r="K721" s="175"/>
      <c r="L721" s="175"/>
      <c r="M721" s="175"/>
      <c r="N721" s="175"/>
      <c r="O721" s="175"/>
      <c r="P721" s="175"/>
      <c r="Q721" s="145"/>
      <c r="R721" s="145"/>
      <c r="S721" s="115"/>
      <c r="T721" s="390"/>
      <c r="U721" s="407"/>
      <c r="V721" s="188"/>
      <c r="W721" s="117"/>
      <c r="X721" s="117"/>
      <c r="Y721" s="117"/>
      <c r="AD721" s="164"/>
    </row>
    <row r="722" spans="1:30" ht="18.75" x14ac:dyDescent="0.25">
      <c r="A722" s="505"/>
      <c r="B722" s="490"/>
      <c r="C722" s="490"/>
      <c r="D722" s="356">
        <v>0.46</v>
      </c>
      <c r="E722" s="356">
        <v>0.58499999999999996</v>
      </c>
      <c r="F722" s="356">
        <v>0.125</v>
      </c>
      <c r="G722" s="82">
        <v>500</v>
      </c>
      <c r="H722" s="168" t="s">
        <v>39</v>
      </c>
      <c r="I722" s="185"/>
      <c r="J722" s="185"/>
      <c r="K722" s="185"/>
      <c r="L722" s="185"/>
      <c r="M722" s="185"/>
      <c r="N722" s="185"/>
      <c r="O722" s="185"/>
      <c r="P722" s="186"/>
      <c r="Q722" s="187"/>
      <c r="R722" s="187"/>
      <c r="S722" s="171">
        <v>50010050118</v>
      </c>
      <c r="T722" s="390"/>
      <c r="U722" s="407"/>
      <c r="V722" s="189"/>
      <c r="W722" s="117"/>
      <c r="X722" s="117"/>
      <c r="Y722" s="117"/>
      <c r="AD722" s="164"/>
    </row>
    <row r="723" spans="1:30" ht="18.75" x14ac:dyDescent="0.25">
      <c r="A723" s="503">
        <v>531</v>
      </c>
      <c r="B723" s="487" t="s">
        <v>1331</v>
      </c>
      <c r="C723" s="487" t="s">
        <v>1332</v>
      </c>
      <c r="D723" s="169">
        <v>0</v>
      </c>
      <c r="E723" s="169">
        <v>0.13400000000000001</v>
      </c>
      <c r="F723" s="169">
        <v>0.13400000000000001</v>
      </c>
      <c r="G723" s="115">
        <v>592</v>
      </c>
      <c r="H723" s="115" t="s">
        <v>38</v>
      </c>
      <c r="I723" s="175"/>
      <c r="J723" s="175"/>
      <c r="K723" s="175"/>
      <c r="L723" s="175"/>
      <c r="M723" s="175"/>
      <c r="N723" s="175"/>
      <c r="O723" s="175"/>
      <c r="P723" s="175"/>
      <c r="Q723" s="145"/>
      <c r="R723" s="145"/>
      <c r="S723" s="182">
        <v>50010090301001</v>
      </c>
      <c r="T723" s="390" t="s">
        <v>1194</v>
      </c>
      <c r="U723" s="492"/>
      <c r="V723" s="118"/>
      <c r="W723" s="117"/>
      <c r="X723" s="117"/>
      <c r="Y723" s="117"/>
      <c r="AD723" s="164"/>
    </row>
    <row r="724" spans="1:30" ht="18.75" x14ac:dyDescent="0.25">
      <c r="A724" s="505"/>
      <c r="B724" s="487"/>
      <c r="C724" s="487"/>
      <c r="D724" s="169">
        <v>0.13400000000000001</v>
      </c>
      <c r="E724" s="169">
        <v>0.27700000000000002</v>
      </c>
      <c r="F724" s="169">
        <v>0.14299999999999999</v>
      </c>
      <c r="G724" s="115">
        <v>570</v>
      </c>
      <c r="H724" s="115" t="s">
        <v>38</v>
      </c>
      <c r="I724" s="175"/>
      <c r="J724" s="175"/>
      <c r="K724" s="175"/>
      <c r="L724" s="175"/>
      <c r="M724" s="175"/>
      <c r="N724" s="175"/>
      <c r="O724" s="175"/>
      <c r="P724" s="176"/>
      <c r="Q724" s="145"/>
      <c r="R724" s="145"/>
      <c r="S724" s="308">
        <v>50010090326001</v>
      </c>
      <c r="T724" s="390"/>
      <c r="U724" s="492"/>
      <c r="V724" s="118"/>
      <c r="W724" s="117"/>
      <c r="X724" s="117"/>
      <c r="Y724" s="117"/>
      <c r="AD724" s="164"/>
    </row>
    <row r="725" spans="1:30" ht="18.75" x14ac:dyDescent="0.25">
      <c r="A725" s="503">
        <v>532</v>
      </c>
      <c r="B725" s="487" t="s">
        <v>1333</v>
      </c>
      <c r="C725" s="487" t="s">
        <v>1334</v>
      </c>
      <c r="D725" s="169">
        <v>0</v>
      </c>
      <c r="E725" s="169">
        <v>0.6</v>
      </c>
      <c r="F725" s="169">
        <v>0.6</v>
      </c>
      <c r="G725" s="115">
        <v>4010</v>
      </c>
      <c r="H725" s="115" t="s">
        <v>71</v>
      </c>
      <c r="I725" s="175"/>
      <c r="J725" s="175"/>
      <c r="K725" s="175"/>
      <c r="L725" s="175"/>
      <c r="M725" s="175"/>
      <c r="N725" s="175"/>
      <c r="O725" s="175"/>
      <c r="P725" s="175"/>
      <c r="Q725" s="145"/>
      <c r="R725" s="145"/>
      <c r="S725" s="488">
        <v>50010090302</v>
      </c>
      <c r="T725" s="390" t="s">
        <v>1194</v>
      </c>
      <c r="U725" s="407" t="s">
        <v>1367</v>
      </c>
      <c r="V725" s="118"/>
      <c r="W725" s="117"/>
      <c r="X725" s="117"/>
      <c r="Y725" s="117"/>
      <c r="AD725" s="164"/>
    </row>
    <row r="726" spans="1:30" ht="18.75" x14ac:dyDescent="0.25">
      <c r="A726" s="505"/>
      <c r="B726" s="487"/>
      <c r="C726" s="487"/>
      <c r="D726" s="169">
        <v>0.6</v>
      </c>
      <c r="E726" s="169">
        <v>1.27</v>
      </c>
      <c r="F726" s="169">
        <v>0.67</v>
      </c>
      <c r="G726" s="115">
        <v>3860</v>
      </c>
      <c r="H726" s="115" t="s">
        <v>38</v>
      </c>
      <c r="I726" s="175"/>
      <c r="J726" s="175"/>
      <c r="K726" s="175"/>
      <c r="L726" s="175"/>
      <c r="M726" s="175"/>
      <c r="N726" s="175"/>
      <c r="O726" s="175"/>
      <c r="P726" s="175"/>
      <c r="Q726" s="145"/>
      <c r="R726" s="145"/>
      <c r="S726" s="488"/>
      <c r="T726" s="390"/>
      <c r="U726" s="407"/>
      <c r="V726" s="118"/>
      <c r="W726" s="117"/>
      <c r="X726" s="117"/>
      <c r="Y726" s="117"/>
      <c r="AD726" s="164"/>
    </row>
    <row r="727" spans="1:30" ht="18.75" customHeight="1" x14ac:dyDescent="0.25">
      <c r="A727" s="503">
        <v>533</v>
      </c>
      <c r="B727" s="487" t="s">
        <v>1335</v>
      </c>
      <c r="C727" s="487" t="s">
        <v>68</v>
      </c>
      <c r="D727" s="169">
        <v>0</v>
      </c>
      <c r="E727" s="169">
        <v>0.113</v>
      </c>
      <c r="F727" s="169">
        <v>0.113</v>
      </c>
      <c r="G727" s="115">
        <v>624</v>
      </c>
      <c r="H727" s="115" t="s">
        <v>38</v>
      </c>
      <c r="I727" s="179"/>
      <c r="J727" s="179"/>
      <c r="K727" s="179"/>
      <c r="L727" s="179"/>
      <c r="M727" s="179"/>
      <c r="N727" s="175"/>
      <c r="O727" s="175"/>
      <c r="P727" s="175"/>
      <c r="Q727" s="145"/>
      <c r="R727" s="145"/>
      <c r="S727" s="495" t="s">
        <v>1392</v>
      </c>
      <c r="T727" s="390" t="s">
        <v>1194</v>
      </c>
      <c r="U727" s="390" t="s">
        <v>1367</v>
      </c>
      <c r="V727" s="118"/>
      <c r="W727" s="117"/>
      <c r="X727" s="117"/>
      <c r="Y727" s="117"/>
      <c r="AD727" s="164"/>
    </row>
    <row r="728" spans="1:30" ht="18.75" x14ac:dyDescent="0.25">
      <c r="A728" s="504"/>
      <c r="B728" s="487"/>
      <c r="C728" s="487"/>
      <c r="D728" s="169">
        <v>0.113</v>
      </c>
      <c r="E728" s="169">
        <v>0.26700000000000002</v>
      </c>
      <c r="F728" s="169">
        <v>0.154</v>
      </c>
      <c r="G728" s="115">
        <v>932</v>
      </c>
      <c r="H728" s="115" t="s">
        <v>71</v>
      </c>
      <c r="I728" s="175"/>
      <c r="J728" s="175"/>
      <c r="K728" s="175"/>
      <c r="L728" s="175"/>
      <c r="M728" s="175"/>
      <c r="N728" s="175"/>
      <c r="O728" s="175"/>
      <c r="P728" s="176"/>
      <c r="Q728" s="145">
        <v>272</v>
      </c>
      <c r="R728" s="145">
        <v>0.16</v>
      </c>
      <c r="S728" s="495"/>
      <c r="T728" s="390"/>
      <c r="U728" s="390"/>
      <c r="V728" s="118"/>
      <c r="W728" s="117"/>
      <c r="X728" s="117"/>
      <c r="Y728" s="117"/>
      <c r="AD728" s="164"/>
    </row>
    <row r="729" spans="1:30" ht="18.75" x14ac:dyDescent="0.25">
      <c r="A729" s="504"/>
      <c r="B729" s="487"/>
      <c r="C729" s="487"/>
      <c r="D729" s="169">
        <v>0.26700000000000002</v>
      </c>
      <c r="E729" s="169">
        <v>0.46300000000000002</v>
      </c>
      <c r="F729" s="169">
        <v>0.19600000000000001</v>
      </c>
      <c r="G729" s="115">
        <v>1301</v>
      </c>
      <c r="H729" s="115" t="s">
        <v>71</v>
      </c>
      <c r="I729" s="175"/>
      <c r="J729" s="175"/>
      <c r="K729" s="175"/>
      <c r="L729" s="175"/>
      <c r="M729" s="175"/>
      <c r="N729" s="175"/>
      <c r="O729" s="175"/>
      <c r="P729" s="176"/>
      <c r="Q729" s="145">
        <v>440</v>
      </c>
      <c r="R729" s="145">
        <v>0.2</v>
      </c>
      <c r="S729" s="495"/>
      <c r="T729" s="390"/>
      <c r="U729" s="390"/>
      <c r="V729" s="118"/>
      <c r="W729" s="117"/>
      <c r="X729" s="117"/>
      <c r="Y729" s="117"/>
      <c r="AD729" s="164"/>
    </row>
    <row r="730" spans="1:30" ht="18.75" x14ac:dyDescent="0.25">
      <c r="A730" s="504"/>
      <c r="B730" s="487"/>
      <c r="C730" s="487"/>
      <c r="D730" s="169">
        <v>0.46300000000000002</v>
      </c>
      <c r="E730" s="169">
        <v>0.71599999999999997</v>
      </c>
      <c r="F730" s="169">
        <v>0.253</v>
      </c>
      <c r="G730" s="115">
        <v>2115</v>
      </c>
      <c r="H730" s="115" t="s">
        <v>71</v>
      </c>
      <c r="I730" s="175"/>
      <c r="J730" s="175"/>
      <c r="K730" s="175"/>
      <c r="L730" s="175"/>
      <c r="M730" s="175"/>
      <c r="N730" s="175"/>
      <c r="O730" s="175"/>
      <c r="P730" s="176"/>
      <c r="Q730" s="145">
        <v>416</v>
      </c>
      <c r="R730" s="145">
        <v>0.26</v>
      </c>
      <c r="S730" s="495"/>
      <c r="T730" s="390"/>
      <c r="U730" s="390"/>
      <c r="V730" s="118"/>
      <c r="W730" s="117"/>
      <c r="X730" s="117"/>
      <c r="Y730" s="117"/>
      <c r="AD730" s="164"/>
    </row>
    <row r="731" spans="1:30" ht="18.75" x14ac:dyDescent="0.25">
      <c r="A731" s="504"/>
      <c r="B731" s="487"/>
      <c r="C731" s="487"/>
      <c r="D731" s="169">
        <v>0.71599999999999997</v>
      </c>
      <c r="E731" s="169">
        <v>1.292</v>
      </c>
      <c r="F731" s="174">
        <v>0.57599999999999996</v>
      </c>
      <c r="G731" s="115">
        <v>1185</v>
      </c>
      <c r="H731" s="115" t="s">
        <v>71</v>
      </c>
      <c r="I731" s="179"/>
      <c r="J731" s="175"/>
      <c r="K731" s="175"/>
      <c r="L731" s="175"/>
      <c r="M731" s="175"/>
      <c r="N731" s="175"/>
      <c r="O731" s="175"/>
      <c r="P731" s="176"/>
      <c r="Q731" s="145">
        <v>1165.8</v>
      </c>
      <c r="R731" s="145">
        <v>0.623</v>
      </c>
      <c r="S731" s="308">
        <v>50010060257005</v>
      </c>
      <c r="T731" s="390"/>
      <c r="U731" s="390"/>
      <c r="V731" s="118"/>
      <c r="W731" s="117"/>
      <c r="X731" s="117"/>
      <c r="Y731" s="117"/>
      <c r="AD731" s="164"/>
    </row>
    <row r="732" spans="1:30" ht="18.75" x14ac:dyDescent="0.25">
      <c r="A732" s="504"/>
      <c r="B732" s="487"/>
      <c r="C732" s="487"/>
      <c r="D732" s="169">
        <v>1.292</v>
      </c>
      <c r="E732" s="169">
        <v>1.3640000000000001</v>
      </c>
      <c r="F732" s="169">
        <v>7.1999999999999995E-2</v>
      </c>
      <c r="G732" s="115">
        <v>559</v>
      </c>
      <c r="H732" s="115" t="s">
        <v>71</v>
      </c>
      <c r="I732" s="175"/>
      <c r="J732" s="175"/>
      <c r="K732" s="175"/>
      <c r="L732" s="175"/>
      <c r="M732" s="175"/>
      <c r="N732" s="175"/>
      <c r="O732" s="175"/>
      <c r="P732" s="176"/>
      <c r="Q732" s="145"/>
      <c r="R732" s="145"/>
      <c r="S732" s="308">
        <v>50010060257004</v>
      </c>
      <c r="T732" s="390"/>
      <c r="U732" s="390"/>
      <c r="V732" s="118"/>
      <c r="W732" s="117"/>
      <c r="X732" s="132"/>
      <c r="Y732" s="117"/>
      <c r="AD732" s="164"/>
    </row>
    <row r="733" spans="1:30" ht="30" x14ac:dyDescent="0.25">
      <c r="A733" s="504"/>
      <c r="B733" s="487"/>
      <c r="C733" s="487"/>
      <c r="D733" s="169">
        <v>1.3640000000000001</v>
      </c>
      <c r="E733" s="169">
        <v>1.923</v>
      </c>
      <c r="F733" s="169">
        <v>0.55900000000000005</v>
      </c>
      <c r="G733" s="115">
        <v>3621</v>
      </c>
      <c r="H733" s="115" t="s">
        <v>71</v>
      </c>
      <c r="I733" s="115" t="s">
        <v>1336</v>
      </c>
      <c r="J733" s="115">
        <v>2.1</v>
      </c>
      <c r="K733" s="115" t="s">
        <v>1337</v>
      </c>
      <c r="L733" s="304">
        <v>9.3000000000000007</v>
      </c>
      <c r="M733" s="304">
        <v>67.900000000000006</v>
      </c>
      <c r="N733" s="180"/>
      <c r="O733" s="115"/>
      <c r="P733" s="115" t="s">
        <v>1338</v>
      </c>
      <c r="Q733" s="145"/>
      <c r="R733" s="145"/>
      <c r="S733" s="308">
        <v>50010060257003</v>
      </c>
      <c r="T733" s="390"/>
      <c r="U733" s="390"/>
      <c r="V733" s="118"/>
      <c r="W733" s="117"/>
      <c r="X733" s="117"/>
      <c r="Y733" s="117"/>
      <c r="AD733" s="164"/>
    </row>
    <row r="734" spans="1:30" ht="18.75" x14ac:dyDescent="0.25">
      <c r="A734" s="505"/>
      <c r="B734" s="487"/>
      <c r="C734" s="487"/>
      <c r="D734" s="169">
        <v>1.923</v>
      </c>
      <c r="E734" s="169">
        <v>2.395</v>
      </c>
      <c r="F734" s="174">
        <v>0.47199999999999998</v>
      </c>
      <c r="G734" s="115">
        <v>2941</v>
      </c>
      <c r="H734" s="115" t="s">
        <v>71</v>
      </c>
      <c r="I734" s="175"/>
      <c r="J734" s="175"/>
      <c r="K734" s="175"/>
      <c r="L734" s="175"/>
      <c r="M734" s="175"/>
      <c r="N734" s="175"/>
      <c r="O734" s="175"/>
      <c r="P734" s="176"/>
      <c r="Q734" s="145"/>
      <c r="R734" s="145"/>
      <c r="S734" s="308">
        <v>50010060257002</v>
      </c>
      <c r="T734" s="390"/>
      <c r="U734" s="390"/>
      <c r="V734" s="118"/>
      <c r="W734" s="117"/>
      <c r="X734" s="117"/>
      <c r="Y734" s="117"/>
      <c r="AD734" s="164"/>
    </row>
    <row r="735" spans="1:30" ht="18.75" x14ac:dyDescent="0.25">
      <c r="A735" s="503">
        <v>534</v>
      </c>
      <c r="B735" s="487" t="s">
        <v>1339</v>
      </c>
      <c r="C735" s="487" t="s">
        <v>756</v>
      </c>
      <c r="D735" s="169">
        <v>0</v>
      </c>
      <c r="E735" s="169">
        <v>0.18</v>
      </c>
      <c r="F735" s="169">
        <v>0.18</v>
      </c>
      <c r="G735" s="115">
        <v>550</v>
      </c>
      <c r="H735" s="115" t="s">
        <v>38</v>
      </c>
      <c r="I735" s="175"/>
      <c r="J735" s="175"/>
      <c r="K735" s="175"/>
      <c r="L735" s="175"/>
      <c r="M735" s="175"/>
      <c r="N735" s="175"/>
      <c r="O735" s="175"/>
      <c r="P735" s="175"/>
      <c r="Q735" s="145"/>
      <c r="R735" s="145"/>
      <c r="S735" s="115">
        <v>50010070268</v>
      </c>
      <c r="T735" s="390" t="s">
        <v>1194</v>
      </c>
      <c r="U735" s="407" t="s">
        <v>1393</v>
      </c>
      <c r="V735" s="118"/>
      <c r="W735" s="117"/>
      <c r="X735" s="117"/>
      <c r="Y735" s="117"/>
      <c r="AD735" s="164"/>
    </row>
    <row r="736" spans="1:30" ht="42" customHeight="1" x14ac:dyDescent="0.25">
      <c r="A736" s="505"/>
      <c r="B736" s="487"/>
      <c r="C736" s="487"/>
      <c r="D736" s="169">
        <v>0.18</v>
      </c>
      <c r="E736" s="169">
        <v>0.28899999999999998</v>
      </c>
      <c r="F736" s="169">
        <v>0.109</v>
      </c>
      <c r="G736" s="115">
        <v>695</v>
      </c>
      <c r="H736" s="115" t="s">
        <v>71</v>
      </c>
      <c r="I736" s="175"/>
      <c r="J736" s="175"/>
      <c r="K736" s="175"/>
      <c r="L736" s="175"/>
      <c r="M736" s="175"/>
      <c r="N736" s="175"/>
      <c r="O736" s="175"/>
      <c r="P736" s="175"/>
      <c r="Q736" s="145"/>
      <c r="R736" s="145"/>
      <c r="S736" s="115">
        <v>50010070246</v>
      </c>
      <c r="T736" s="390"/>
      <c r="U736" s="407"/>
      <c r="V736" s="121"/>
      <c r="W736" s="117"/>
      <c r="X736" s="117"/>
      <c r="Y736" s="117"/>
      <c r="AD736" s="164"/>
    </row>
    <row r="737" spans="1:30" ht="30" x14ac:dyDescent="0.25">
      <c r="A737" s="87">
        <v>535</v>
      </c>
      <c r="B737" s="290" t="s">
        <v>1340</v>
      </c>
      <c r="C737" s="168" t="s">
        <v>1341</v>
      </c>
      <c r="D737" s="169">
        <v>0</v>
      </c>
      <c r="E737" s="169">
        <v>0.106</v>
      </c>
      <c r="F737" s="169">
        <v>0.106</v>
      </c>
      <c r="G737" s="115">
        <v>424</v>
      </c>
      <c r="H737" s="171" t="s">
        <v>38</v>
      </c>
      <c r="I737" s="175"/>
      <c r="J737" s="175"/>
      <c r="K737" s="175"/>
      <c r="L737" s="175"/>
      <c r="M737" s="175"/>
      <c r="N737" s="175"/>
      <c r="O737" s="175"/>
      <c r="P737" s="175"/>
      <c r="Q737" s="145"/>
      <c r="R737" s="145"/>
      <c r="S737" s="115">
        <v>50010080129</v>
      </c>
      <c r="T737" s="84" t="s">
        <v>1194</v>
      </c>
      <c r="U737" s="180" t="s">
        <v>1366</v>
      </c>
      <c r="V737" s="189"/>
      <c r="W737" s="117"/>
      <c r="X737" s="117"/>
      <c r="Y737" s="117"/>
      <c r="AD737" s="164"/>
    </row>
    <row r="738" spans="1:30" ht="30" x14ac:dyDescent="0.25">
      <c r="A738" s="87">
        <v>536</v>
      </c>
      <c r="B738" s="290" t="s">
        <v>1342</v>
      </c>
      <c r="C738" s="168" t="s">
        <v>1343</v>
      </c>
      <c r="D738" s="169">
        <v>0</v>
      </c>
      <c r="E738" s="169">
        <v>0.29799999999999999</v>
      </c>
      <c r="F738" s="174">
        <v>0.29799999999999999</v>
      </c>
      <c r="G738" s="115">
        <v>2642</v>
      </c>
      <c r="H738" s="115" t="s">
        <v>71</v>
      </c>
      <c r="I738" s="175"/>
      <c r="J738" s="175"/>
      <c r="K738" s="175"/>
      <c r="L738" s="175"/>
      <c r="M738" s="175"/>
      <c r="N738" s="175"/>
      <c r="O738" s="175"/>
      <c r="P738" s="175"/>
      <c r="Q738" s="145">
        <v>311</v>
      </c>
      <c r="R738" s="145">
        <v>0.19800000000000001</v>
      </c>
      <c r="S738" s="115">
        <v>50010070244</v>
      </c>
      <c r="T738" s="84" t="s">
        <v>1194</v>
      </c>
      <c r="U738" s="180" t="s">
        <v>1367</v>
      </c>
      <c r="V738" s="121"/>
      <c r="W738" s="117"/>
      <c r="X738" s="117"/>
      <c r="Y738" s="117"/>
      <c r="AD738" s="164"/>
    </row>
    <row r="739" spans="1:30" ht="18.75" x14ac:dyDescent="0.25">
      <c r="A739" s="379">
        <v>537</v>
      </c>
      <c r="B739" s="487" t="s">
        <v>1344</v>
      </c>
      <c r="C739" s="487" t="s">
        <v>1345</v>
      </c>
      <c r="D739" s="169">
        <v>0</v>
      </c>
      <c r="E739" s="169">
        <v>0.37</v>
      </c>
      <c r="F739" s="169">
        <v>0.37</v>
      </c>
      <c r="G739" s="115">
        <v>2935</v>
      </c>
      <c r="H739" s="115" t="s">
        <v>71</v>
      </c>
      <c r="I739" s="175"/>
      <c r="J739" s="175"/>
      <c r="K739" s="175"/>
      <c r="L739" s="175"/>
      <c r="M739" s="175"/>
      <c r="N739" s="175"/>
      <c r="O739" s="175"/>
      <c r="P739" s="175"/>
      <c r="Q739" s="145"/>
      <c r="R739" s="145"/>
      <c r="S739" s="488" t="s">
        <v>1395</v>
      </c>
      <c r="T739" s="390" t="s">
        <v>1194</v>
      </c>
      <c r="U739" s="407" t="s">
        <v>1366</v>
      </c>
      <c r="V739" s="118"/>
      <c r="W739" s="117"/>
      <c r="X739" s="117"/>
      <c r="Y739" s="117"/>
      <c r="AD739" s="164"/>
    </row>
    <row r="740" spans="1:30" ht="33" customHeight="1" x14ac:dyDescent="0.25">
      <c r="A740" s="379"/>
      <c r="B740" s="487"/>
      <c r="C740" s="487"/>
      <c r="D740" s="169">
        <v>0.37</v>
      </c>
      <c r="E740" s="169">
        <v>1.27</v>
      </c>
      <c r="F740" s="169">
        <v>0.9</v>
      </c>
      <c r="G740" s="115">
        <v>4890</v>
      </c>
      <c r="H740" s="115" t="s">
        <v>71</v>
      </c>
      <c r="I740" s="175"/>
      <c r="J740" s="175"/>
      <c r="K740" s="175"/>
      <c r="L740" s="175"/>
      <c r="M740" s="175"/>
      <c r="N740" s="175"/>
      <c r="O740" s="175"/>
      <c r="P740" s="176"/>
      <c r="Q740" s="145"/>
      <c r="R740" s="145"/>
      <c r="S740" s="488"/>
      <c r="T740" s="390"/>
      <c r="U740" s="407"/>
      <c r="V740" s="118"/>
      <c r="W740" s="117"/>
      <c r="X740" s="117"/>
      <c r="Y740" s="117"/>
      <c r="AD740" s="164"/>
    </row>
    <row r="741" spans="1:30" ht="18.75" x14ac:dyDescent="0.25">
      <c r="A741" s="87">
        <v>538</v>
      </c>
      <c r="B741" s="290" t="s">
        <v>1346</v>
      </c>
      <c r="C741" s="168" t="s">
        <v>1347</v>
      </c>
      <c r="D741" s="169">
        <v>0</v>
      </c>
      <c r="E741" s="169">
        <v>0.376</v>
      </c>
      <c r="F741" s="169">
        <v>0.376</v>
      </c>
      <c r="G741" s="115">
        <v>1573</v>
      </c>
      <c r="H741" s="115" t="s">
        <v>38</v>
      </c>
      <c r="I741" s="175"/>
      <c r="J741" s="175"/>
      <c r="K741" s="175"/>
      <c r="L741" s="175"/>
      <c r="M741" s="175"/>
      <c r="N741" s="175"/>
      <c r="O741" s="175"/>
      <c r="P741" s="175"/>
      <c r="Q741" s="145"/>
      <c r="R741" s="145"/>
      <c r="S741" s="181" t="s">
        <v>1348</v>
      </c>
      <c r="T741" s="182" t="s">
        <v>1194</v>
      </c>
      <c r="U741" s="180"/>
      <c r="V741" s="118"/>
      <c r="W741" s="117"/>
      <c r="X741" s="117"/>
      <c r="Y741" s="117"/>
      <c r="AD741" s="164"/>
    </row>
    <row r="742" spans="1:30" ht="18.75" x14ac:dyDescent="0.25">
      <c r="A742" s="503">
        <v>539</v>
      </c>
      <c r="B742" s="487" t="s">
        <v>1349</v>
      </c>
      <c r="C742" s="487" t="s">
        <v>1350</v>
      </c>
      <c r="D742" s="169">
        <v>0</v>
      </c>
      <c r="E742" s="174">
        <v>8.5000000000000006E-2</v>
      </c>
      <c r="F742" s="174">
        <v>8.5000000000000006E-2</v>
      </c>
      <c r="G742" s="115">
        <v>510</v>
      </c>
      <c r="H742" s="115" t="s">
        <v>71</v>
      </c>
      <c r="I742" s="175"/>
      <c r="J742" s="175"/>
      <c r="K742" s="175"/>
      <c r="L742" s="175"/>
      <c r="M742" s="175"/>
      <c r="N742" s="175"/>
      <c r="O742" s="175"/>
      <c r="P742" s="175"/>
      <c r="Q742" s="145">
        <v>130.19999999999999</v>
      </c>
      <c r="R742" s="145">
        <v>6.9000000000000006E-2</v>
      </c>
      <c r="S742" s="488">
        <v>50010050122</v>
      </c>
      <c r="T742" s="390" t="s">
        <v>1194</v>
      </c>
      <c r="U742" s="407" t="s">
        <v>1366</v>
      </c>
      <c r="V742" s="118"/>
      <c r="W742" s="117"/>
      <c r="X742" s="117"/>
      <c r="Y742" s="117"/>
      <c r="AD742" s="164"/>
    </row>
    <row r="743" spans="1:30" ht="18.75" x14ac:dyDescent="0.25">
      <c r="A743" s="505"/>
      <c r="B743" s="487"/>
      <c r="C743" s="487"/>
      <c r="D743" s="169">
        <v>8.5000000000000006E-2</v>
      </c>
      <c r="E743" s="174">
        <v>0.18</v>
      </c>
      <c r="F743" s="174">
        <v>9.5000000000000001E-2</v>
      </c>
      <c r="G743" s="115">
        <v>570</v>
      </c>
      <c r="H743" s="115" t="s">
        <v>38</v>
      </c>
      <c r="I743" s="175"/>
      <c r="J743" s="175"/>
      <c r="K743" s="175"/>
      <c r="L743" s="175"/>
      <c r="M743" s="175"/>
      <c r="N743" s="175"/>
      <c r="O743" s="175"/>
      <c r="P743" s="175"/>
      <c r="Q743" s="145"/>
      <c r="R743" s="145"/>
      <c r="S743" s="488"/>
      <c r="T743" s="390"/>
      <c r="U743" s="407"/>
      <c r="V743" s="118"/>
      <c r="W743" s="117"/>
      <c r="X743" s="117"/>
      <c r="Y743" s="117"/>
      <c r="AD743" s="164"/>
    </row>
    <row r="744" spans="1:30" ht="18.75" x14ac:dyDescent="0.3">
      <c r="A744" s="87"/>
      <c r="B744" s="75"/>
      <c r="C744" s="75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01"/>
      <c r="T744" s="101"/>
      <c r="U744" s="141"/>
      <c r="AD744" s="167"/>
    </row>
    <row r="745" spans="1:30" ht="18.75" x14ac:dyDescent="0.3">
      <c r="A745" s="87"/>
      <c r="B745" s="75"/>
      <c r="C745" s="75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01"/>
      <c r="T745" s="101"/>
      <c r="U745" s="141"/>
      <c r="AD745" s="167"/>
    </row>
    <row r="746" spans="1:30" ht="18.75" x14ac:dyDescent="0.3">
      <c r="A746" s="507" t="s">
        <v>1418</v>
      </c>
      <c r="B746" s="507"/>
      <c r="C746" s="507"/>
      <c r="D746" s="507"/>
      <c r="E746" s="507"/>
      <c r="F746" s="507"/>
      <c r="G746" s="507"/>
      <c r="H746" s="507"/>
      <c r="I746" s="507"/>
      <c r="J746" s="507"/>
      <c r="K746" s="507"/>
      <c r="L746" s="507"/>
      <c r="M746" s="507"/>
      <c r="N746" s="507"/>
      <c r="O746" s="507"/>
      <c r="P746" s="507"/>
      <c r="Q746" s="507"/>
      <c r="R746" s="507"/>
      <c r="S746" s="507"/>
      <c r="T746" s="507"/>
      <c r="U746" s="507"/>
      <c r="AD746" s="167"/>
    </row>
    <row r="747" spans="1:30" ht="18.75" x14ac:dyDescent="0.3">
      <c r="A747" s="507" t="s">
        <v>1419</v>
      </c>
      <c r="B747" s="507"/>
      <c r="C747" s="507"/>
      <c r="D747" s="507"/>
      <c r="E747" s="507"/>
      <c r="F747" s="507"/>
      <c r="G747" s="507"/>
      <c r="H747" s="507"/>
      <c r="I747" s="507"/>
      <c r="J747" s="507"/>
      <c r="K747" s="507"/>
      <c r="L747" s="507"/>
      <c r="M747" s="507"/>
      <c r="N747" s="507"/>
      <c r="O747" s="507"/>
      <c r="P747" s="507"/>
      <c r="Q747" s="507"/>
      <c r="R747" s="507"/>
      <c r="S747" s="507"/>
      <c r="T747" s="507"/>
      <c r="U747" s="507"/>
      <c r="AD747" s="167"/>
    </row>
    <row r="748" spans="1:30" ht="18.75" x14ac:dyDescent="0.3">
      <c r="A748" s="507" t="s">
        <v>1420</v>
      </c>
      <c r="B748" s="507"/>
      <c r="C748" s="507"/>
      <c r="D748" s="507"/>
      <c r="E748" s="507"/>
      <c r="F748" s="507"/>
      <c r="G748" s="507"/>
      <c r="H748" s="507"/>
      <c r="I748" s="507"/>
      <c r="J748" s="507"/>
      <c r="K748" s="507"/>
      <c r="L748" s="507"/>
      <c r="M748" s="507"/>
      <c r="N748" s="507"/>
      <c r="O748" s="507"/>
      <c r="P748" s="507"/>
      <c r="Q748" s="507"/>
      <c r="R748" s="507"/>
      <c r="S748" s="507"/>
      <c r="T748" s="507"/>
      <c r="U748" s="507"/>
      <c r="AD748" s="167"/>
    </row>
    <row r="749" spans="1:30" ht="18.75" x14ac:dyDescent="0.3">
      <c r="A749" s="507" t="s">
        <v>1421</v>
      </c>
      <c r="B749" s="507"/>
      <c r="C749" s="507"/>
      <c r="D749" s="507"/>
      <c r="E749" s="507"/>
      <c r="F749" s="507"/>
      <c r="G749" s="507"/>
      <c r="H749" s="507"/>
      <c r="I749" s="507"/>
      <c r="J749" s="507"/>
      <c r="K749" s="507"/>
      <c r="L749" s="507"/>
      <c r="M749" s="507"/>
      <c r="N749" s="507"/>
      <c r="O749" s="507"/>
      <c r="P749" s="507"/>
      <c r="Q749" s="507"/>
      <c r="R749" s="507"/>
      <c r="S749" s="507"/>
      <c r="T749" s="507"/>
      <c r="U749" s="507"/>
      <c r="AD749" s="167"/>
    </row>
    <row r="750" spans="1:30" ht="18.75" x14ac:dyDescent="0.3">
      <c r="A750" s="508"/>
      <c r="B750" s="508"/>
      <c r="C750" s="508"/>
      <c r="D750" s="508"/>
      <c r="E750" s="508"/>
      <c r="F750" s="508"/>
      <c r="G750" s="508"/>
      <c r="H750" s="508"/>
      <c r="I750" s="508"/>
      <c r="J750" s="508"/>
      <c r="K750" s="508"/>
      <c r="L750" s="508"/>
      <c r="M750" s="508"/>
      <c r="N750" s="508"/>
      <c r="O750" s="508"/>
      <c r="P750" s="508"/>
      <c r="Q750" s="508"/>
      <c r="R750" s="508"/>
      <c r="S750" s="508"/>
      <c r="T750" s="508"/>
      <c r="U750" s="508"/>
      <c r="AD750" s="167"/>
    </row>
    <row r="751" spans="1:30" ht="18.75" x14ac:dyDescent="0.3">
      <c r="A751" s="509" t="s">
        <v>1427</v>
      </c>
      <c r="B751" s="509"/>
      <c r="C751" s="509"/>
      <c r="D751" s="509"/>
      <c r="E751" s="509"/>
      <c r="F751" s="509"/>
      <c r="G751" s="509"/>
      <c r="H751" s="509"/>
      <c r="I751" s="509"/>
      <c r="J751" s="509"/>
      <c r="K751" s="509"/>
      <c r="L751" s="509"/>
      <c r="M751" s="509"/>
      <c r="N751" s="509"/>
      <c r="O751" s="509"/>
      <c r="P751" s="509"/>
      <c r="Q751" s="509"/>
      <c r="R751" s="509"/>
      <c r="S751" s="509"/>
      <c r="T751" s="509"/>
      <c r="U751" s="509"/>
      <c r="AD751" s="167"/>
    </row>
    <row r="752" spans="1:30" ht="18.75" x14ac:dyDescent="0.3">
      <c r="A752" s="142"/>
      <c r="B752" s="371"/>
      <c r="C752" s="371"/>
      <c r="D752" s="371"/>
      <c r="E752" s="372"/>
      <c r="F752" s="371"/>
      <c r="G752" s="371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373"/>
      <c r="T752" s="373"/>
      <c r="U752" s="142"/>
      <c r="AD752" s="167"/>
    </row>
    <row r="753" spans="1:30" ht="18.75" x14ac:dyDescent="0.3">
      <c r="A753" s="371" t="s">
        <v>1422</v>
      </c>
      <c r="B753" s="371"/>
      <c r="C753" s="371"/>
      <c r="D753" s="371"/>
      <c r="E753" s="371"/>
      <c r="F753" s="371"/>
      <c r="G753" s="371"/>
      <c r="H753" s="371"/>
      <c r="I753" s="371"/>
      <c r="J753" s="142"/>
      <c r="K753" s="142"/>
      <c r="L753" s="142"/>
      <c r="M753" s="142"/>
      <c r="N753" s="142"/>
      <c r="O753" s="142"/>
      <c r="P753" s="142"/>
      <c r="Q753" s="142"/>
      <c r="R753" s="142"/>
      <c r="S753" s="373"/>
      <c r="T753" s="373"/>
      <c r="U753" s="142"/>
      <c r="AD753" s="167"/>
    </row>
    <row r="754" spans="1:30" ht="18.75" x14ac:dyDescent="0.3">
      <c r="A754" s="142"/>
      <c r="B754" s="371"/>
      <c r="C754" s="371"/>
      <c r="D754" s="371"/>
      <c r="E754" s="372"/>
      <c r="F754" s="371"/>
      <c r="G754" s="371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373"/>
      <c r="T754" s="373"/>
      <c r="U754" s="142"/>
      <c r="AD754" s="167"/>
    </row>
    <row r="755" spans="1:30" ht="18.75" x14ac:dyDescent="0.3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373"/>
      <c r="T755" s="373"/>
      <c r="U755" s="142"/>
      <c r="AD755" s="167"/>
    </row>
    <row r="756" spans="1:30" x14ac:dyDescent="0.25">
      <c r="A756" s="510"/>
      <c r="B756" s="510"/>
      <c r="C756" s="510"/>
      <c r="D756" s="510"/>
      <c r="E756" s="510"/>
      <c r="F756" s="510"/>
      <c r="G756" s="510"/>
      <c r="H756" s="510"/>
      <c r="I756" s="510"/>
      <c r="J756" s="510"/>
      <c r="K756" s="510"/>
      <c r="L756" s="510"/>
      <c r="M756" s="510"/>
      <c r="N756" s="510"/>
      <c r="O756" s="510"/>
      <c r="P756" s="510"/>
      <c r="Q756" s="510"/>
      <c r="R756" s="510"/>
      <c r="S756" s="510"/>
      <c r="T756" s="510"/>
      <c r="U756" s="510"/>
    </row>
  </sheetData>
  <autoFilter ref="A7:U743" xr:uid="{00000000-0001-0000-0000-000000000000}"/>
  <mergeCells count="768">
    <mergeCell ref="A746:U746"/>
    <mergeCell ref="A747:U747"/>
    <mergeCell ref="A748:U748"/>
    <mergeCell ref="A749:U749"/>
    <mergeCell ref="A750:U750"/>
    <mergeCell ref="A751:U751"/>
    <mergeCell ref="A756:U756"/>
    <mergeCell ref="A742:A743"/>
    <mergeCell ref="A705:A707"/>
    <mergeCell ref="A709:A711"/>
    <mergeCell ref="A715:A716"/>
    <mergeCell ref="A718:A722"/>
    <mergeCell ref="A723:A724"/>
    <mergeCell ref="A725:A726"/>
    <mergeCell ref="A727:A734"/>
    <mergeCell ref="A735:A736"/>
    <mergeCell ref="A739:A740"/>
    <mergeCell ref="B742:B743"/>
    <mergeCell ref="C742:C743"/>
    <mergeCell ref="S742:S743"/>
    <mergeCell ref="T742:T743"/>
    <mergeCell ref="U742:U743"/>
    <mergeCell ref="S715:S716"/>
    <mergeCell ref="T715:T716"/>
    <mergeCell ref="A679:A680"/>
    <mergeCell ref="A681:A682"/>
    <mergeCell ref="A686:A687"/>
    <mergeCell ref="A688:A689"/>
    <mergeCell ref="A692:A693"/>
    <mergeCell ref="A694:A695"/>
    <mergeCell ref="A696:A700"/>
    <mergeCell ref="A701:A702"/>
    <mergeCell ref="A703:A704"/>
    <mergeCell ref="A652:A653"/>
    <mergeCell ref="A656:A662"/>
    <mergeCell ref="C656:C662"/>
    <mergeCell ref="A666:A667"/>
    <mergeCell ref="A668:A670"/>
    <mergeCell ref="A671:A672"/>
    <mergeCell ref="A673:A676"/>
    <mergeCell ref="A677:A678"/>
    <mergeCell ref="B671:B672"/>
    <mergeCell ref="C671:C672"/>
    <mergeCell ref="B656:B662"/>
    <mergeCell ref="A612:A616"/>
    <mergeCell ref="A620:A621"/>
    <mergeCell ref="A622:A624"/>
    <mergeCell ref="A625:A628"/>
    <mergeCell ref="A632:A636"/>
    <mergeCell ref="A639:A640"/>
    <mergeCell ref="A641:A642"/>
    <mergeCell ref="A644:A647"/>
    <mergeCell ref="A649:A650"/>
    <mergeCell ref="A570:A571"/>
    <mergeCell ref="A576:A577"/>
    <mergeCell ref="A581:A582"/>
    <mergeCell ref="A583:A584"/>
    <mergeCell ref="A587:A588"/>
    <mergeCell ref="A590:A593"/>
    <mergeCell ref="A598:A600"/>
    <mergeCell ref="A602:A609"/>
    <mergeCell ref="A610:A611"/>
    <mergeCell ref="A2:A5"/>
    <mergeCell ref="D3:H3"/>
    <mergeCell ref="D4:E4"/>
    <mergeCell ref="F4:F6"/>
    <mergeCell ref="G4:G6"/>
    <mergeCell ref="H4:H6"/>
    <mergeCell ref="I4:I6"/>
    <mergeCell ref="J4:K4"/>
    <mergeCell ref="L4:L6"/>
    <mergeCell ref="M4:M6"/>
    <mergeCell ref="N4:N6"/>
    <mergeCell ref="O4:O6"/>
    <mergeCell ref="P4:P6"/>
    <mergeCell ref="I3:P3"/>
    <mergeCell ref="Q3:R3"/>
    <mergeCell ref="Q4:Q6"/>
    <mergeCell ref="R4:R6"/>
    <mergeCell ref="B735:B736"/>
    <mergeCell ref="C715:C716"/>
    <mergeCell ref="B705:B707"/>
    <mergeCell ref="C705:C707"/>
    <mergeCell ref="B694:B695"/>
    <mergeCell ref="C694:C695"/>
    <mergeCell ref="B679:B680"/>
    <mergeCell ref="C679:C680"/>
    <mergeCell ref="B625:B628"/>
    <mergeCell ref="C625:C628"/>
    <mergeCell ref="B598:B600"/>
    <mergeCell ref="C598:C600"/>
    <mergeCell ref="B587:B588"/>
    <mergeCell ref="C587:C588"/>
    <mergeCell ref="B570:B571"/>
    <mergeCell ref="C570:C571"/>
    <mergeCell ref="A562:A564"/>
    <mergeCell ref="B723:B724"/>
    <mergeCell ref="C723:C724"/>
    <mergeCell ref="T723:T724"/>
    <mergeCell ref="U723:U724"/>
    <mergeCell ref="C735:C736"/>
    <mergeCell ref="T735:T736"/>
    <mergeCell ref="U735:U736"/>
    <mergeCell ref="B739:B740"/>
    <mergeCell ref="C739:C740"/>
    <mergeCell ref="S739:S740"/>
    <mergeCell ref="T739:T740"/>
    <mergeCell ref="U739:U740"/>
    <mergeCell ref="B725:B726"/>
    <mergeCell ref="C725:C726"/>
    <mergeCell ref="S725:S726"/>
    <mergeCell ref="T725:T726"/>
    <mergeCell ref="U725:U726"/>
    <mergeCell ref="B727:B734"/>
    <mergeCell ref="C727:C734"/>
    <mergeCell ref="S727:S730"/>
    <mergeCell ref="T727:T734"/>
    <mergeCell ref="U727:U734"/>
    <mergeCell ref="B715:B716"/>
    <mergeCell ref="U715:U716"/>
    <mergeCell ref="S718:S719"/>
    <mergeCell ref="T718:T722"/>
    <mergeCell ref="U718:U722"/>
    <mergeCell ref="C713:C714"/>
    <mergeCell ref="B713:B714"/>
    <mergeCell ref="S713:S714"/>
    <mergeCell ref="T713:T714"/>
    <mergeCell ref="U713:U714"/>
    <mergeCell ref="C718:C722"/>
    <mergeCell ref="B718:B722"/>
    <mergeCell ref="T705:T707"/>
    <mergeCell ref="U705:U707"/>
    <mergeCell ref="S706:S707"/>
    <mergeCell ref="B709:B711"/>
    <mergeCell ref="C709:C711"/>
    <mergeCell ref="S709:S711"/>
    <mergeCell ref="T709:T711"/>
    <mergeCell ref="U709:U711"/>
    <mergeCell ref="B701:B702"/>
    <mergeCell ref="C701:C702"/>
    <mergeCell ref="S701:S702"/>
    <mergeCell ref="T701:T702"/>
    <mergeCell ref="U701:U702"/>
    <mergeCell ref="B703:B704"/>
    <mergeCell ref="C703:C704"/>
    <mergeCell ref="T703:T704"/>
    <mergeCell ref="U703:U704"/>
    <mergeCell ref="S694:S695"/>
    <mergeCell ref="T694:T695"/>
    <mergeCell ref="U694:U695"/>
    <mergeCell ref="B696:B700"/>
    <mergeCell ref="C696:C700"/>
    <mergeCell ref="S696:S700"/>
    <mergeCell ref="T696:T700"/>
    <mergeCell ref="U696:U700"/>
    <mergeCell ref="B686:B687"/>
    <mergeCell ref="C686:C687"/>
    <mergeCell ref="T686:T687"/>
    <mergeCell ref="U686:U687"/>
    <mergeCell ref="B688:B689"/>
    <mergeCell ref="C688:C689"/>
    <mergeCell ref="T688:T689"/>
    <mergeCell ref="U688:U689"/>
    <mergeCell ref="B692:B693"/>
    <mergeCell ref="C692:C693"/>
    <mergeCell ref="T692:T693"/>
    <mergeCell ref="U692:U693"/>
    <mergeCell ref="S679:S680"/>
    <mergeCell ref="T679:T680"/>
    <mergeCell ref="U679:U680"/>
    <mergeCell ref="B681:B682"/>
    <mergeCell ref="C681:C682"/>
    <mergeCell ref="S681:S682"/>
    <mergeCell ref="T681:T682"/>
    <mergeCell ref="U681:U682"/>
    <mergeCell ref="T671:T672"/>
    <mergeCell ref="U671:U672"/>
    <mergeCell ref="B673:B676"/>
    <mergeCell ref="C673:C676"/>
    <mergeCell ref="T673:T676"/>
    <mergeCell ref="U673:U676"/>
    <mergeCell ref="B677:B678"/>
    <mergeCell ref="C677:C678"/>
    <mergeCell ref="S677:S678"/>
    <mergeCell ref="T677:T678"/>
    <mergeCell ref="U677:U678"/>
    <mergeCell ref="S656:S662"/>
    <mergeCell ref="T656:T662"/>
    <mergeCell ref="U656:U662"/>
    <mergeCell ref="B666:B667"/>
    <mergeCell ref="C666:C667"/>
    <mergeCell ref="S666:S667"/>
    <mergeCell ref="T666:T667"/>
    <mergeCell ref="B668:B670"/>
    <mergeCell ref="C668:C670"/>
    <mergeCell ref="T668:T670"/>
    <mergeCell ref="U668:U670"/>
    <mergeCell ref="S669:S670"/>
    <mergeCell ref="S649:S650"/>
    <mergeCell ref="T649:T650"/>
    <mergeCell ref="U649:U650"/>
    <mergeCell ref="B652:B653"/>
    <mergeCell ref="C652:C653"/>
    <mergeCell ref="S652:S653"/>
    <mergeCell ref="T652:T653"/>
    <mergeCell ref="U652:U653"/>
    <mergeCell ref="B639:B640"/>
    <mergeCell ref="C639:C640"/>
    <mergeCell ref="T639:T640"/>
    <mergeCell ref="B641:B642"/>
    <mergeCell ref="C641:C642"/>
    <mergeCell ref="S641:S642"/>
    <mergeCell ref="T641:T642"/>
    <mergeCell ref="U641:U642"/>
    <mergeCell ref="B644:B647"/>
    <mergeCell ref="C644:C647"/>
    <mergeCell ref="T644:T647"/>
    <mergeCell ref="U644:U647"/>
    <mergeCell ref="B649:B650"/>
    <mergeCell ref="C649:C650"/>
    <mergeCell ref="S625:S628"/>
    <mergeCell ref="T625:T628"/>
    <mergeCell ref="U625:U628"/>
    <mergeCell ref="B632:B636"/>
    <mergeCell ref="C632:C636"/>
    <mergeCell ref="T632:T636"/>
    <mergeCell ref="U632:U636"/>
    <mergeCell ref="B620:B621"/>
    <mergeCell ref="C620:C621"/>
    <mergeCell ref="S620:S621"/>
    <mergeCell ref="T620:T621"/>
    <mergeCell ref="U620:U621"/>
    <mergeCell ref="B622:B624"/>
    <mergeCell ref="C622:C624"/>
    <mergeCell ref="S622:S624"/>
    <mergeCell ref="T622:T624"/>
    <mergeCell ref="U622:U624"/>
    <mergeCell ref="T610:T611"/>
    <mergeCell ref="U610:U611"/>
    <mergeCell ref="B612:B616"/>
    <mergeCell ref="C612:C616"/>
    <mergeCell ref="S612:S615"/>
    <mergeCell ref="T612:T616"/>
    <mergeCell ref="U612:U616"/>
    <mergeCell ref="C610:C611"/>
    <mergeCell ref="B610:B611"/>
    <mergeCell ref="T598:T600"/>
    <mergeCell ref="U598:U600"/>
    <mergeCell ref="S599:S600"/>
    <mergeCell ref="B602:B609"/>
    <mergeCell ref="C602:C609"/>
    <mergeCell ref="S602:S605"/>
    <mergeCell ref="T602:T609"/>
    <mergeCell ref="U602:U609"/>
    <mergeCell ref="S608:S609"/>
    <mergeCell ref="S587:S588"/>
    <mergeCell ref="T587:T588"/>
    <mergeCell ref="U587:U588"/>
    <mergeCell ref="B590:B593"/>
    <mergeCell ref="C590:C593"/>
    <mergeCell ref="S590:S593"/>
    <mergeCell ref="T590:T593"/>
    <mergeCell ref="U590:U593"/>
    <mergeCell ref="B581:B582"/>
    <mergeCell ref="C581:C582"/>
    <mergeCell ref="S581:S582"/>
    <mergeCell ref="T581:T582"/>
    <mergeCell ref="U581:U582"/>
    <mergeCell ref="B583:B584"/>
    <mergeCell ref="C583:C584"/>
    <mergeCell ref="S583:S584"/>
    <mergeCell ref="T583:T584"/>
    <mergeCell ref="U583:U584"/>
    <mergeCell ref="B576:B577"/>
    <mergeCell ref="C576:C577"/>
    <mergeCell ref="S576:S577"/>
    <mergeCell ref="T576:T577"/>
    <mergeCell ref="U576:U577"/>
    <mergeCell ref="S570:S571"/>
    <mergeCell ref="T570:T571"/>
    <mergeCell ref="U570:U571"/>
    <mergeCell ref="B562:B564"/>
    <mergeCell ref="C562:C564"/>
    <mergeCell ref="S562:S564"/>
    <mergeCell ref="T562:T564"/>
    <mergeCell ref="U562:U564"/>
    <mergeCell ref="B541:B542"/>
    <mergeCell ref="C541:C542"/>
    <mergeCell ref="S541:S542"/>
    <mergeCell ref="T541:T542"/>
    <mergeCell ref="U541:U542"/>
    <mergeCell ref="A508:A509"/>
    <mergeCell ref="A513:A515"/>
    <mergeCell ref="A522:A524"/>
    <mergeCell ref="A527:A528"/>
    <mergeCell ref="A539:A540"/>
    <mergeCell ref="A541:A542"/>
    <mergeCell ref="B527:B528"/>
    <mergeCell ref="C527:C528"/>
    <mergeCell ref="S527:S528"/>
    <mergeCell ref="T527:T528"/>
    <mergeCell ref="U527:U528"/>
    <mergeCell ref="V534:W534"/>
    <mergeCell ref="B539:B540"/>
    <mergeCell ref="C539:C540"/>
    <mergeCell ref="S539:S540"/>
    <mergeCell ref="T539:T540"/>
    <mergeCell ref="U539:U540"/>
    <mergeCell ref="V510:Y510"/>
    <mergeCell ref="V511:W511"/>
    <mergeCell ref="B513:B515"/>
    <mergeCell ref="C513:C515"/>
    <mergeCell ref="S513:S515"/>
    <mergeCell ref="T513:T515"/>
    <mergeCell ref="U513:U515"/>
    <mergeCell ref="V513:W513"/>
    <mergeCell ref="B522:B524"/>
    <mergeCell ref="C522:C524"/>
    <mergeCell ref="S522:S524"/>
    <mergeCell ref="T522:T524"/>
    <mergeCell ref="U522:U524"/>
    <mergeCell ref="V507:W507"/>
    <mergeCell ref="B508:B509"/>
    <mergeCell ref="C508:C509"/>
    <mergeCell ref="S508:S509"/>
    <mergeCell ref="T508:T509"/>
    <mergeCell ref="U508:U509"/>
    <mergeCell ref="V508:W508"/>
    <mergeCell ref="U503:U505"/>
    <mergeCell ref="C503:C505"/>
    <mergeCell ref="S503:S505"/>
    <mergeCell ref="T503:T505"/>
    <mergeCell ref="B503:B505"/>
    <mergeCell ref="A503:A505"/>
    <mergeCell ref="V476:W476"/>
    <mergeCell ref="A458:A459"/>
    <mergeCell ref="A462:A464"/>
    <mergeCell ref="A468:A469"/>
    <mergeCell ref="A471:A472"/>
    <mergeCell ref="B471:B472"/>
    <mergeCell ref="C471:C472"/>
    <mergeCell ref="S471:S472"/>
    <mergeCell ref="T471:T472"/>
    <mergeCell ref="U471:U472"/>
    <mergeCell ref="B468:B469"/>
    <mergeCell ref="C468:C469"/>
    <mergeCell ref="S468:S469"/>
    <mergeCell ref="T468:T469"/>
    <mergeCell ref="U468:U469"/>
    <mergeCell ref="B462:B464"/>
    <mergeCell ref="C462:C464"/>
    <mergeCell ref="S462:S464"/>
    <mergeCell ref="T462:T464"/>
    <mergeCell ref="U462:U464"/>
    <mergeCell ref="S458:S459"/>
    <mergeCell ref="T458:T459"/>
    <mergeCell ref="U458:U459"/>
    <mergeCell ref="V458:X459"/>
    <mergeCell ref="V460:Z460"/>
    <mergeCell ref="A430:A431"/>
    <mergeCell ref="A445:A446"/>
    <mergeCell ref="A452:A453"/>
    <mergeCell ref="B458:B459"/>
    <mergeCell ref="C458:C459"/>
    <mergeCell ref="B452:B453"/>
    <mergeCell ref="C452:C453"/>
    <mergeCell ref="S452:S453"/>
    <mergeCell ref="T452:T453"/>
    <mergeCell ref="U452:U453"/>
    <mergeCell ref="B445:B446"/>
    <mergeCell ref="C445:C446"/>
    <mergeCell ref="S445:S446"/>
    <mergeCell ref="T445:T446"/>
    <mergeCell ref="U445:U446"/>
    <mergeCell ref="B430:B431"/>
    <mergeCell ref="C430:C431"/>
    <mergeCell ref="S430:S431"/>
    <mergeCell ref="T430:T431"/>
    <mergeCell ref="U430:U431"/>
    <mergeCell ref="A384:A385"/>
    <mergeCell ref="A394:A395"/>
    <mergeCell ref="B418:B420"/>
    <mergeCell ref="C418:C420"/>
    <mergeCell ref="S418:S420"/>
    <mergeCell ref="A418:A420"/>
    <mergeCell ref="B394:B395"/>
    <mergeCell ref="C394:C395"/>
    <mergeCell ref="S394:S395"/>
    <mergeCell ref="T394:T395"/>
    <mergeCell ref="U394:U395"/>
    <mergeCell ref="T382:T383"/>
    <mergeCell ref="U382:U383"/>
    <mergeCell ref="B384:B385"/>
    <mergeCell ref="C384:C385"/>
    <mergeCell ref="S384:S385"/>
    <mergeCell ref="T384:T385"/>
    <mergeCell ref="U384:U385"/>
    <mergeCell ref="T418:T420"/>
    <mergeCell ref="U418:U420"/>
    <mergeCell ref="A357:A358"/>
    <mergeCell ref="A365:A367"/>
    <mergeCell ref="A374:A375"/>
    <mergeCell ref="B382:B383"/>
    <mergeCell ref="A382:A383"/>
    <mergeCell ref="B374:B375"/>
    <mergeCell ref="C374:C375"/>
    <mergeCell ref="S374:S375"/>
    <mergeCell ref="C382:C383"/>
    <mergeCell ref="S382:S383"/>
    <mergeCell ref="T374:T375"/>
    <mergeCell ref="U374:U375"/>
    <mergeCell ref="B365:B367"/>
    <mergeCell ref="C365:C367"/>
    <mergeCell ref="S365:S367"/>
    <mergeCell ref="T365:T367"/>
    <mergeCell ref="U365:U367"/>
    <mergeCell ref="B357:B358"/>
    <mergeCell ref="C357:C358"/>
    <mergeCell ref="S357:S358"/>
    <mergeCell ref="T357:T358"/>
    <mergeCell ref="U357:U358"/>
    <mergeCell ref="T351:T352"/>
    <mergeCell ref="U351:U352"/>
    <mergeCell ref="B353:B354"/>
    <mergeCell ref="C353:C354"/>
    <mergeCell ref="S353:S354"/>
    <mergeCell ref="T353:T354"/>
    <mergeCell ref="U353:U354"/>
    <mergeCell ref="A335:A336"/>
    <mergeCell ref="A339:A340"/>
    <mergeCell ref="B351:B352"/>
    <mergeCell ref="C351:C352"/>
    <mergeCell ref="S351:S352"/>
    <mergeCell ref="A351:A352"/>
    <mergeCell ref="S335:S336"/>
    <mergeCell ref="T335:T336"/>
    <mergeCell ref="U335:U336"/>
    <mergeCell ref="A353:A354"/>
    <mergeCell ref="V341:AA341"/>
    <mergeCell ref="W343:X343"/>
    <mergeCell ref="V347:W347"/>
    <mergeCell ref="A277:A278"/>
    <mergeCell ref="A283:A284"/>
    <mergeCell ref="A287:A288"/>
    <mergeCell ref="A294:A295"/>
    <mergeCell ref="A302:A303"/>
    <mergeCell ref="A310:A312"/>
    <mergeCell ref="A314:A316"/>
    <mergeCell ref="A317:A318"/>
    <mergeCell ref="A319:A320"/>
    <mergeCell ref="U319:U320"/>
    <mergeCell ref="A324:A325"/>
    <mergeCell ref="A328:A329"/>
    <mergeCell ref="A331:A333"/>
    <mergeCell ref="V335:AB336"/>
    <mergeCell ref="B339:B340"/>
    <mergeCell ref="C339:C340"/>
    <mergeCell ref="S339:S340"/>
    <mergeCell ref="T339:T340"/>
    <mergeCell ref="U339:U340"/>
    <mergeCell ref="B335:B336"/>
    <mergeCell ref="C335:C336"/>
    <mergeCell ref="B331:B333"/>
    <mergeCell ref="C331:C333"/>
    <mergeCell ref="S331:S333"/>
    <mergeCell ref="T331:T333"/>
    <mergeCell ref="U331:U333"/>
    <mergeCell ref="V323:W323"/>
    <mergeCell ref="B324:B325"/>
    <mergeCell ref="C324:C325"/>
    <mergeCell ref="Y325:AD325"/>
    <mergeCell ref="B328:B329"/>
    <mergeCell ref="C328:C329"/>
    <mergeCell ref="S328:S329"/>
    <mergeCell ref="T328:T329"/>
    <mergeCell ref="U328:U329"/>
    <mergeCell ref="B319:B320"/>
    <mergeCell ref="C319:C320"/>
    <mergeCell ref="S319:S320"/>
    <mergeCell ref="T319:T320"/>
    <mergeCell ref="V321:W321"/>
    <mergeCell ref="B317:B318"/>
    <mergeCell ref="C317:C318"/>
    <mergeCell ref="T317:T318"/>
    <mergeCell ref="U317:U318"/>
    <mergeCell ref="V317:X318"/>
    <mergeCell ref="B314:B316"/>
    <mergeCell ref="C314:C316"/>
    <mergeCell ref="S314:S316"/>
    <mergeCell ref="T314:T316"/>
    <mergeCell ref="U314:U316"/>
    <mergeCell ref="V309:W309"/>
    <mergeCell ref="B310:B312"/>
    <mergeCell ref="C310:C312"/>
    <mergeCell ref="S310:S312"/>
    <mergeCell ref="T310:T312"/>
    <mergeCell ref="U310:U312"/>
    <mergeCell ref="V294:AA295"/>
    <mergeCell ref="V299:W299"/>
    <mergeCell ref="B302:B303"/>
    <mergeCell ref="C302:C303"/>
    <mergeCell ref="S302:S303"/>
    <mergeCell ref="T302:T303"/>
    <mergeCell ref="U302:U303"/>
    <mergeCell ref="B294:B295"/>
    <mergeCell ref="C294:C295"/>
    <mergeCell ref="S294:S295"/>
    <mergeCell ref="T294:T295"/>
    <mergeCell ref="U294:U295"/>
    <mergeCell ref="B287:B288"/>
    <mergeCell ref="C287:C288"/>
    <mergeCell ref="S287:S288"/>
    <mergeCell ref="T287:T288"/>
    <mergeCell ref="U287:U288"/>
    <mergeCell ref="V280:Y280"/>
    <mergeCell ref="V281:W281"/>
    <mergeCell ref="B283:B284"/>
    <mergeCell ref="C283:C284"/>
    <mergeCell ref="S283:S284"/>
    <mergeCell ref="T283:T284"/>
    <mergeCell ref="U283:U284"/>
    <mergeCell ref="V283:Y284"/>
    <mergeCell ref="V274:W274"/>
    <mergeCell ref="V275:W275"/>
    <mergeCell ref="B277:B278"/>
    <mergeCell ref="C277:C278"/>
    <mergeCell ref="S277:S278"/>
    <mergeCell ref="T277:T278"/>
    <mergeCell ref="U277:U278"/>
    <mergeCell ref="V268:W268"/>
    <mergeCell ref="A218:A219"/>
    <mergeCell ref="A224:A225"/>
    <mergeCell ref="A244:A245"/>
    <mergeCell ref="A246:A247"/>
    <mergeCell ref="A248:A249"/>
    <mergeCell ref="A250:A252"/>
    <mergeCell ref="A253:A254"/>
    <mergeCell ref="A255:A257"/>
    <mergeCell ref="A258:A259"/>
    <mergeCell ref="B258:B259"/>
    <mergeCell ref="C258:C259"/>
    <mergeCell ref="S258:S259"/>
    <mergeCell ref="T258:T259"/>
    <mergeCell ref="U258:U259"/>
    <mergeCell ref="B255:B257"/>
    <mergeCell ref="C255:C257"/>
    <mergeCell ref="S255:S257"/>
    <mergeCell ref="T255:T257"/>
    <mergeCell ref="U255:U257"/>
    <mergeCell ref="B253:B254"/>
    <mergeCell ref="C253:C254"/>
    <mergeCell ref="S253:S254"/>
    <mergeCell ref="T253:T254"/>
    <mergeCell ref="U253:U254"/>
    <mergeCell ref="B250:B252"/>
    <mergeCell ref="C250:C252"/>
    <mergeCell ref="S250:S252"/>
    <mergeCell ref="T250:T252"/>
    <mergeCell ref="U250:U252"/>
    <mergeCell ref="B248:B249"/>
    <mergeCell ref="C248:C249"/>
    <mergeCell ref="S248:S249"/>
    <mergeCell ref="T248:T249"/>
    <mergeCell ref="U248:U249"/>
    <mergeCell ref="B246:B247"/>
    <mergeCell ref="C246:C247"/>
    <mergeCell ref="S246:S247"/>
    <mergeCell ref="T246:T247"/>
    <mergeCell ref="U246:U247"/>
    <mergeCell ref="V227:W227"/>
    <mergeCell ref="B244:B245"/>
    <mergeCell ref="C244:C245"/>
    <mergeCell ref="S244:S245"/>
    <mergeCell ref="T244:T245"/>
    <mergeCell ref="U244:U245"/>
    <mergeCell ref="V220:AC220"/>
    <mergeCell ref="V223:Z223"/>
    <mergeCell ref="B224:B225"/>
    <mergeCell ref="C224:C225"/>
    <mergeCell ref="S224:S225"/>
    <mergeCell ref="T224:T225"/>
    <mergeCell ref="U224:U225"/>
    <mergeCell ref="V224:W224"/>
    <mergeCell ref="A202:A203"/>
    <mergeCell ref="A206:A207"/>
    <mergeCell ref="V216:Z216"/>
    <mergeCell ref="B218:B219"/>
    <mergeCell ref="C218:C219"/>
    <mergeCell ref="S218:S219"/>
    <mergeCell ref="T218:T219"/>
    <mergeCell ref="U218:U219"/>
    <mergeCell ref="V218:W219"/>
    <mergeCell ref="B206:B207"/>
    <mergeCell ref="C206:C207"/>
    <mergeCell ref="S206:S207"/>
    <mergeCell ref="T206:T207"/>
    <mergeCell ref="U206:U207"/>
    <mergeCell ref="B202:B203"/>
    <mergeCell ref="C202:C203"/>
    <mergeCell ref="S202:S203"/>
    <mergeCell ref="T202:T203"/>
    <mergeCell ref="U202:U203"/>
    <mergeCell ref="T179:T180"/>
    <mergeCell ref="U179:U180"/>
    <mergeCell ref="B199:B200"/>
    <mergeCell ref="C199:C200"/>
    <mergeCell ref="S199:S200"/>
    <mergeCell ref="T199:T200"/>
    <mergeCell ref="U199:U200"/>
    <mergeCell ref="A153:A154"/>
    <mergeCell ref="A176:A177"/>
    <mergeCell ref="B179:B180"/>
    <mergeCell ref="C179:C180"/>
    <mergeCell ref="S179:S180"/>
    <mergeCell ref="A179:A180"/>
    <mergeCell ref="B176:B177"/>
    <mergeCell ref="C176:C177"/>
    <mergeCell ref="S176:S177"/>
    <mergeCell ref="T176:T177"/>
    <mergeCell ref="U176:U177"/>
    <mergeCell ref="A199:A200"/>
    <mergeCell ref="T151:T152"/>
    <mergeCell ref="U151:U152"/>
    <mergeCell ref="B153:B154"/>
    <mergeCell ref="C153:C154"/>
    <mergeCell ref="S153:S154"/>
    <mergeCell ref="T153:T154"/>
    <mergeCell ref="U153:U154"/>
    <mergeCell ref="A130:A131"/>
    <mergeCell ref="A139:A140"/>
    <mergeCell ref="B151:B152"/>
    <mergeCell ref="C151:C152"/>
    <mergeCell ref="S151:S152"/>
    <mergeCell ref="A151:A152"/>
    <mergeCell ref="B139:B140"/>
    <mergeCell ref="C139:C140"/>
    <mergeCell ref="S139:S140"/>
    <mergeCell ref="T139:T140"/>
    <mergeCell ref="U139:U140"/>
    <mergeCell ref="T127:T129"/>
    <mergeCell ref="U127:U129"/>
    <mergeCell ref="B130:B131"/>
    <mergeCell ref="C130:C131"/>
    <mergeCell ref="S130:S131"/>
    <mergeCell ref="T130:T131"/>
    <mergeCell ref="U130:U131"/>
    <mergeCell ref="A101:A104"/>
    <mergeCell ref="A115:A116"/>
    <mergeCell ref="B127:B129"/>
    <mergeCell ref="C127:C129"/>
    <mergeCell ref="A127:A129"/>
    <mergeCell ref="A80:A83"/>
    <mergeCell ref="A85:A86"/>
    <mergeCell ref="A95:A96"/>
    <mergeCell ref="A97:A98"/>
    <mergeCell ref="A99:A100"/>
    <mergeCell ref="V80:V83"/>
    <mergeCell ref="B115:B116"/>
    <mergeCell ref="C115:C116"/>
    <mergeCell ref="S115:S116"/>
    <mergeCell ref="T115:T116"/>
    <mergeCell ref="U115:U116"/>
    <mergeCell ref="B101:B104"/>
    <mergeCell ref="C101:C104"/>
    <mergeCell ref="S101:S104"/>
    <mergeCell ref="T101:T104"/>
    <mergeCell ref="U101:U104"/>
    <mergeCell ref="B99:B100"/>
    <mergeCell ref="C99:C100"/>
    <mergeCell ref="S99:S100"/>
    <mergeCell ref="T99:T100"/>
    <mergeCell ref="U99:U100"/>
    <mergeCell ref="B97:B98"/>
    <mergeCell ref="C97:C98"/>
    <mergeCell ref="S97:S98"/>
    <mergeCell ref="T80:T83"/>
    <mergeCell ref="U80:U83"/>
    <mergeCell ref="B38:B40"/>
    <mergeCell ref="C38:C40"/>
    <mergeCell ref="B41:B42"/>
    <mergeCell ref="C41:C42"/>
    <mergeCell ref="B43:B46"/>
    <mergeCell ref="C43:C46"/>
    <mergeCell ref="B80:B83"/>
    <mergeCell ref="C80:C83"/>
    <mergeCell ref="S80:S83"/>
    <mergeCell ref="S63:S64"/>
    <mergeCell ref="T97:T98"/>
    <mergeCell ref="U97:U98"/>
    <mergeCell ref="B95:B96"/>
    <mergeCell ref="C95:C96"/>
    <mergeCell ref="S95:S96"/>
    <mergeCell ref="T95:T96"/>
    <mergeCell ref="U95:U96"/>
    <mergeCell ref="B85:B86"/>
    <mergeCell ref="C85:C86"/>
    <mergeCell ref="S85:S86"/>
    <mergeCell ref="T85:T86"/>
    <mergeCell ref="U85:U86"/>
    <mergeCell ref="B1:U1"/>
    <mergeCell ref="V18:V19"/>
    <mergeCell ref="U63:U64"/>
    <mergeCell ref="U35:U36"/>
    <mergeCell ref="U38:U40"/>
    <mergeCell ref="S38:S40"/>
    <mergeCell ref="U41:U42"/>
    <mergeCell ref="U43:U46"/>
    <mergeCell ref="U48:U49"/>
    <mergeCell ref="U14:U15"/>
    <mergeCell ref="U2:U5"/>
    <mergeCell ref="T63:T64"/>
    <mergeCell ref="B18:B19"/>
    <mergeCell ref="B14:B15"/>
    <mergeCell ref="G28:G29"/>
    <mergeCell ref="U28:U29"/>
    <mergeCell ref="C18:C19"/>
    <mergeCell ref="C28:C29"/>
    <mergeCell ref="T14:T15"/>
    <mergeCell ref="T28:T29"/>
    <mergeCell ref="U18:U19"/>
    <mergeCell ref="V30:W30"/>
    <mergeCell ref="S28:S29"/>
    <mergeCell ref="S14:S15"/>
    <mergeCell ref="S4:S6"/>
    <mergeCell ref="B16:B17"/>
    <mergeCell ref="C16:C17"/>
    <mergeCell ref="B2:B5"/>
    <mergeCell ref="S2:S3"/>
    <mergeCell ref="V28:W29"/>
    <mergeCell ref="B35:B36"/>
    <mergeCell ref="C35:C36"/>
    <mergeCell ref="AD625:AD628"/>
    <mergeCell ref="T18:T19"/>
    <mergeCell ref="T2:T5"/>
    <mergeCell ref="C14:C15"/>
    <mergeCell ref="S18:S19"/>
    <mergeCell ref="C2:C5"/>
    <mergeCell ref="D2:R2"/>
    <mergeCell ref="B28:B29"/>
    <mergeCell ref="T48:T49"/>
    <mergeCell ref="T35:T36"/>
    <mergeCell ref="B48:B49"/>
    <mergeCell ref="C48:C49"/>
    <mergeCell ref="B63:B64"/>
    <mergeCell ref="C63:C64"/>
    <mergeCell ref="T38:T40"/>
    <mergeCell ref="S43:S46"/>
    <mergeCell ref="V73:X73"/>
    <mergeCell ref="AA27:AB27"/>
    <mergeCell ref="A63:A64"/>
    <mergeCell ref="A35:A36"/>
    <mergeCell ref="A38:A40"/>
    <mergeCell ref="A41:A42"/>
    <mergeCell ref="A43:A46"/>
    <mergeCell ref="A48:A49"/>
    <mergeCell ref="A14:A15"/>
    <mergeCell ref="A18:A19"/>
    <mergeCell ref="A28:A29"/>
    <mergeCell ref="A16:A17"/>
    <mergeCell ref="V63:V64"/>
    <mergeCell ref="S41:S42"/>
    <mergeCell ref="S48:S49"/>
    <mergeCell ref="S16:S17"/>
    <mergeCell ref="T16:T17"/>
    <mergeCell ref="U16:U17"/>
    <mergeCell ref="W17:X17"/>
    <mergeCell ref="T41:T42"/>
    <mergeCell ref="T43:T46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C93E-6307-4A83-881F-050ADF2B85E4}">
  <sheetPr>
    <pageSetUpPr fitToPage="1"/>
  </sheetPr>
  <dimension ref="A2:AE33"/>
  <sheetViews>
    <sheetView workbookViewId="0">
      <selection activeCell="A28" sqref="A28:AD28"/>
    </sheetView>
  </sheetViews>
  <sheetFormatPr defaultRowHeight="15" x14ac:dyDescent="0.25"/>
  <cols>
    <col min="1" max="1" width="5.7109375" customWidth="1"/>
    <col min="2" max="2" width="11.85546875" customWidth="1"/>
    <col min="18" max="18" width="8" customWidth="1"/>
    <col min="19" max="19" width="7.85546875" customWidth="1"/>
    <col min="20" max="20" width="7.140625" customWidth="1"/>
    <col min="21" max="21" width="7" customWidth="1"/>
    <col min="22" max="22" width="5.7109375" customWidth="1"/>
    <col min="29" max="29" width="11.42578125" customWidth="1"/>
    <col min="30" max="30" width="12.7109375" customWidth="1"/>
    <col min="31" max="31" width="3.85546875" hidden="1" customWidth="1"/>
  </cols>
  <sheetData>
    <row r="2" spans="1:31" ht="18.75" x14ac:dyDescent="0.3">
      <c r="B2" s="347" t="s">
        <v>1397</v>
      </c>
      <c r="C2" s="347"/>
      <c r="D2" s="347"/>
      <c r="E2" s="347"/>
      <c r="F2" s="347"/>
      <c r="G2" s="34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515" t="s">
        <v>139</v>
      </c>
      <c r="B3" s="519" t="s">
        <v>1413</v>
      </c>
      <c r="C3" s="520" t="s">
        <v>1398</v>
      </c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3" t="s">
        <v>1399</v>
      </c>
      <c r="AC3" s="523"/>
      <c r="AD3" s="521" t="s">
        <v>1400</v>
      </c>
      <c r="AE3" s="521"/>
    </row>
    <row r="4" spans="1:31" x14ac:dyDescent="0.25">
      <c r="A4" s="516"/>
      <c r="B4" s="519"/>
      <c r="C4" s="522" t="s">
        <v>1401</v>
      </c>
      <c r="D4" s="522"/>
      <c r="E4" s="522"/>
      <c r="F4" s="522"/>
      <c r="G4" s="522"/>
      <c r="H4" s="512" t="s">
        <v>1402</v>
      </c>
      <c r="I4" s="513"/>
      <c r="J4" s="513"/>
      <c r="K4" s="513"/>
      <c r="L4" s="514"/>
      <c r="M4" s="512" t="s">
        <v>1403</v>
      </c>
      <c r="N4" s="513"/>
      <c r="O4" s="513"/>
      <c r="P4" s="513"/>
      <c r="Q4" s="514"/>
      <c r="R4" s="522" t="s">
        <v>1404</v>
      </c>
      <c r="S4" s="522"/>
      <c r="T4" s="522"/>
      <c r="U4" s="522"/>
      <c r="V4" s="522"/>
      <c r="W4" s="522" t="s">
        <v>1405</v>
      </c>
      <c r="X4" s="522"/>
      <c r="Y4" s="522"/>
      <c r="Z4" s="522"/>
      <c r="AA4" s="522"/>
      <c r="AB4" s="523"/>
      <c r="AC4" s="523"/>
      <c r="AD4" s="521"/>
      <c r="AE4" s="521"/>
    </row>
    <row r="5" spans="1:31" ht="76.5" x14ac:dyDescent="0.25">
      <c r="A5" s="517"/>
      <c r="B5" s="519"/>
      <c r="C5" s="355" t="s">
        <v>1406</v>
      </c>
      <c r="D5" s="354" t="s">
        <v>1407</v>
      </c>
      <c r="E5" s="354" t="s">
        <v>1408</v>
      </c>
      <c r="F5" s="354" t="s">
        <v>1409</v>
      </c>
      <c r="G5" s="354" t="s">
        <v>1410</v>
      </c>
      <c r="H5" s="355" t="s">
        <v>1406</v>
      </c>
      <c r="I5" s="354" t="s">
        <v>1407</v>
      </c>
      <c r="J5" s="354" t="s">
        <v>1408</v>
      </c>
      <c r="K5" s="354" t="s">
        <v>1409</v>
      </c>
      <c r="L5" s="354" t="s">
        <v>1410</v>
      </c>
      <c r="M5" s="355" t="s">
        <v>1406</v>
      </c>
      <c r="N5" s="354" t="s">
        <v>1407</v>
      </c>
      <c r="O5" s="354" t="s">
        <v>1408</v>
      </c>
      <c r="P5" s="354" t="s">
        <v>1409</v>
      </c>
      <c r="Q5" s="354" t="s">
        <v>1410</v>
      </c>
      <c r="R5" s="355" t="s">
        <v>1406</v>
      </c>
      <c r="S5" s="354" t="s">
        <v>1407</v>
      </c>
      <c r="T5" s="354" t="s">
        <v>1408</v>
      </c>
      <c r="U5" s="354" t="s">
        <v>1409</v>
      </c>
      <c r="V5" s="354" t="s">
        <v>1410</v>
      </c>
      <c r="W5" s="355" t="s">
        <v>1406</v>
      </c>
      <c r="X5" s="354" t="s">
        <v>1407</v>
      </c>
      <c r="Y5" s="354" t="s">
        <v>1408</v>
      </c>
      <c r="Z5" s="354" t="s">
        <v>1409</v>
      </c>
      <c r="AA5" s="354" t="s">
        <v>1410</v>
      </c>
      <c r="AB5" s="355" t="s">
        <v>1411</v>
      </c>
      <c r="AC5" s="354" t="s">
        <v>1412</v>
      </c>
      <c r="AD5" s="521"/>
      <c r="AE5" s="521"/>
    </row>
    <row r="6" spans="1:31" ht="30" x14ac:dyDescent="0.25">
      <c r="A6" s="15">
        <v>1</v>
      </c>
      <c r="B6" s="350" t="s">
        <v>151</v>
      </c>
      <c r="C6" s="351">
        <v>24.14</v>
      </c>
      <c r="D6" s="349">
        <v>0</v>
      </c>
      <c r="E6" s="349">
        <v>22.42</v>
      </c>
      <c r="F6" s="349">
        <v>1.72</v>
      </c>
      <c r="G6" s="349">
        <v>0</v>
      </c>
      <c r="H6" s="351">
        <v>45.06</v>
      </c>
      <c r="I6" s="349">
        <v>4.8899999999999997</v>
      </c>
      <c r="J6" s="349">
        <v>27.920999999999999</v>
      </c>
      <c r="K6" s="349">
        <v>12.25</v>
      </c>
      <c r="L6" s="349">
        <v>0</v>
      </c>
      <c r="M6" s="351">
        <v>11.708</v>
      </c>
      <c r="N6" s="349">
        <v>0</v>
      </c>
      <c r="O6" s="349">
        <v>11.448</v>
      </c>
      <c r="P6" s="349">
        <v>0.26</v>
      </c>
      <c r="Q6" s="349">
        <v>0</v>
      </c>
      <c r="R6" s="358">
        <v>0</v>
      </c>
      <c r="S6" s="359">
        <v>0</v>
      </c>
      <c r="T6" s="359">
        <v>0</v>
      </c>
      <c r="U6" s="359">
        <v>0</v>
      </c>
      <c r="V6" s="359">
        <v>0</v>
      </c>
      <c r="W6" s="351">
        <f t="shared" ref="W6:X19" si="0">C6+H6+M6+R6</f>
        <v>80.908000000000001</v>
      </c>
      <c r="X6" s="359">
        <f>D6+I6+N6</f>
        <v>4.8899999999999997</v>
      </c>
      <c r="Y6" s="361">
        <f t="shared" ref="Y6:Z19" si="1">E6+J6+O6+T6</f>
        <v>61.789000000000001</v>
      </c>
      <c r="Z6" s="359">
        <f t="shared" si="1"/>
        <v>14.23</v>
      </c>
      <c r="AA6" s="349">
        <v>0</v>
      </c>
      <c r="AB6" s="349">
        <v>0</v>
      </c>
      <c r="AC6" s="349">
        <v>0</v>
      </c>
      <c r="AD6" s="511">
        <v>0</v>
      </c>
      <c r="AE6" s="511"/>
    </row>
    <row r="7" spans="1:31" ht="30" x14ac:dyDescent="0.25">
      <c r="A7" s="15">
        <v>2</v>
      </c>
      <c r="B7" s="350" t="s">
        <v>150</v>
      </c>
      <c r="C7" s="351">
        <v>15.863</v>
      </c>
      <c r="D7" s="349">
        <v>1.2</v>
      </c>
      <c r="E7" s="349">
        <v>13.44</v>
      </c>
      <c r="F7" s="349">
        <v>1.22</v>
      </c>
      <c r="G7" s="349">
        <v>0</v>
      </c>
      <c r="H7" s="351">
        <v>42.613</v>
      </c>
      <c r="I7" s="349">
        <v>5.94</v>
      </c>
      <c r="J7" s="349">
        <v>34.073</v>
      </c>
      <c r="K7" s="349">
        <v>2.456</v>
      </c>
      <c r="L7" s="349">
        <v>0.14000000000000001</v>
      </c>
      <c r="M7" s="351">
        <v>4.79</v>
      </c>
      <c r="N7" s="349">
        <v>0.14699999999999999</v>
      </c>
      <c r="O7" s="349">
        <v>4.6399999999999997</v>
      </c>
      <c r="P7" s="349">
        <v>0</v>
      </c>
      <c r="Q7" s="349">
        <v>0</v>
      </c>
      <c r="R7" s="358">
        <v>0</v>
      </c>
      <c r="S7" s="359">
        <v>0</v>
      </c>
      <c r="T7" s="359">
        <v>0</v>
      </c>
      <c r="U7" s="359">
        <v>0</v>
      </c>
      <c r="V7" s="359">
        <v>0</v>
      </c>
      <c r="W7" s="351">
        <f t="shared" si="0"/>
        <v>63.265999999999998</v>
      </c>
      <c r="X7" s="349">
        <f t="shared" si="0"/>
        <v>7.2870000000000008</v>
      </c>
      <c r="Y7" s="349">
        <f t="shared" si="1"/>
        <v>52.152999999999999</v>
      </c>
      <c r="Z7" s="349">
        <f t="shared" si="1"/>
        <v>3.6760000000000002</v>
      </c>
      <c r="AA7" s="359">
        <f t="shared" ref="AA7:AA19" si="2">G7+L7+Q7+V7</f>
        <v>0.14000000000000001</v>
      </c>
      <c r="AB7" s="374">
        <v>4</v>
      </c>
      <c r="AC7" s="374">
        <v>24</v>
      </c>
      <c r="AD7" s="511">
        <v>0</v>
      </c>
      <c r="AE7" s="511"/>
    </row>
    <row r="8" spans="1:31" ht="30" x14ac:dyDescent="0.25">
      <c r="A8" s="15">
        <v>3</v>
      </c>
      <c r="B8" s="350" t="s">
        <v>1098</v>
      </c>
      <c r="C8" s="351">
        <v>1.7490000000000001</v>
      </c>
      <c r="D8" s="349">
        <v>0.08</v>
      </c>
      <c r="E8" s="349">
        <v>1.669</v>
      </c>
      <c r="F8" s="349">
        <v>0</v>
      </c>
      <c r="G8" s="349">
        <v>0</v>
      </c>
      <c r="H8" s="351">
        <v>17.399999999999999</v>
      </c>
      <c r="I8" s="349">
        <v>0</v>
      </c>
      <c r="J8" s="349">
        <v>17.399999999999999</v>
      </c>
      <c r="K8" s="349">
        <v>0</v>
      </c>
      <c r="L8" s="349">
        <v>0</v>
      </c>
      <c r="M8" s="351">
        <v>2.33</v>
      </c>
      <c r="N8" s="349">
        <v>0</v>
      </c>
      <c r="O8" s="349">
        <v>2.33</v>
      </c>
      <c r="P8" s="349">
        <v>0</v>
      </c>
      <c r="Q8" s="349">
        <v>0</v>
      </c>
      <c r="R8" s="358">
        <v>0</v>
      </c>
      <c r="S8" s="359">
        <v>0</v>
      </c>
      <c r="T8" s="359">
        <v>0</v>
      </c>
      <c r="U8" s="359">
        <v>0</v>
      </c>
      <c r="V8" s="359">
        <v>0</v>
      </c>
      <c r="W8" s="351">
        <f t="shared" si="0"/>
        <v>21.478999999999999</v>
      </c>
      <c r="X8" s="349">
        <f t="shared" si="0"/>
        <v>0.08</v>
      </c>
      <c r="Y8" s="349">
        <f t="shared" si="1"/>
        <v>21.399000000000001</v>
      </c>
      <c r="Z8" s="349">
        <f t="shared" si="1"/>
        <v>0</v>
      </c>
      <c r="AA8" s="349">
        <f t="shared" si="2"/>
        <v>0</v>
      </c>
      <c r="AB8" s="349">
        <v>0</v>
      </c>
      <c r="AC8" s="349">
        <v>0</v>
      </c>
      <c r="AD8" s="511">
        <v>0</v>
      </c>
      <c r="AE8" s="511"/>
    </row>
    <row r="9" spans="1:31" ht="30" x14ac:dyDescent="0.25">
      <c r="A9" s="15">
        <v>4</v>
      </c>
      <c r="B9" s="348" t="s">
        <v>1099</v>
      </c>
      <c r="C9" s="351">
        <v>0.45</v>
      </c>
      <c r="D9" s="349">
        <v>0.45</v>
      </c>
      <c r="E9" s="349">
        <v>0</v>
      </c>
      <c r="F9" s="349">
        <v>0</v>
      </c>
      <c r="G9" s="349">
        <v>0</v>
      </c>
      <c r="H9" s="351">
        <v>30.155000000000001</v>
      </c>
      <c r="I9" s="349">
        <v>0.09</v>
      </c>
      <c r="J9" s="349">
        <v>29.864999999999998</v>
      </c>
      <c r="K9" s="349">
        <v>0.2</v>
      </c>
      <c r="L9" s="349">
        <v>0</v>
      </c>
      <c r="M9" s="351">
        <v>11.47</v>
      </c>
      <c r="N9" s="349">
        <v>0.2</v>
      </c>
      <c r="O9" s="349">
        <v>9.7200000000000006</v>
      </c>
      <c r="P9" s="349">
        <v>1.55</v>
      </c>
      <c r="Q9" s="349">
        <v>0</v>
      </c>
      <c r="R9" s="358">
        <v>0</v>
      </c>
      <c r="S9" s="359">
        <v>0</v>
      </c>
      <c r="T9" s="359">
        <v>0</v>
      </c>
      <c r="U9" s="359">
        <v>0</v>
      </c>
      <c r="V9" s="359">
        <v>0</v>
      </c>
      <c r="W9" s="351">
        <f t="shared" si="0"/>
        <v>42.075000000000003</v>
      </c>
      <c r="X9" s="349">
        <f t="shared" si="0"/>
        <v>0.74</v>
      </c>
      <c r="Y9" s="349">
        <f t="shared" si="1"/>
        <v>39.585000000000001</v>
      </c>
      <c r="Z9" s="349">
        <f t="shared" si="1"/>
        <v>1.75</v>
      </c>
      <c r="AA9" s="349">
        <f t="shared" si="2"/>
        <v>0</v>
      </c>
      <c r="AB9" s="375">
        <v>26</v>
      </c>
      <c r="AC9" s="349">
        <v>178.6</v>
      </c>
      <c r="AD9" s="511">
        <v>0</v>
      </c>
      <c r="AE9" s="511"/>
    </row>
    <row r="10" spans="1:31" ht="30" x14ac:dyDescent="0.25">
      <c r="A10" s="15">
        <v>5</v>
      </c>
      <c r="B10" s="348" t="s">
        <v>1100</v>
      </c>
      <c r="C10" s="351">
        <v>7.38</v>
      </c>
      <c r="D10" s="349">
        <v>0.17</v>
      </c>
      <c r="E10" s="349">
        <v>7.21</v>
      </c>
      <c r="F10" s="349">
        <v>0</v>
      </c>
      <c r="G10" s="349">
        <v>0</v>
      </c>
      <c r="H10" s="351">
        <v>28.716999999999999</v>
      </c>
      <c r="I10" s="349">
        <v>1.5029999999999999</v>
      </c>
      <c r="J10" s="349">
        <v>27.213999999999999</v>
      </c>
      <c r="K10" s="349">
        <v>0</v>
      </c>
      <c r="L10" s="349">
        <v>0</v>
      </c>
      <c r="M10" s="351">
        <v>3.6579999999999999</v>
      </c>
      <c r="N10" s="349">
        <v>0.37</v>
      </c>
      <c r="O10" s="349">
        <v>3.29</v>
      </c>
      <c r="P10" s="349">
        <v>0</v>
      </c>
      <c r="Q10" s="349">
        <v>0</v>
      </c>
      <c r="R10" s="358">
        <v>0</v>
      </c>
      <c r="S10" s="359">
        <v>0</v>
      </c>
      <c r="T10" s="359">
        <v>0</v>
      </c>
      <c r="U10" s="359">
        <v>0</v>
      </c>
      <c r="V10" s="359">
        <v>0</v>
      </c>
      <c r="W10" s="351">
        <f t="shared" si="0"/>
        <v>39.755000000000003</v>
      </c>
      <c r="X10" s="349">
        <f t="shared" si="0"/>
        <v>2.0429999999999997</v>
      </c>
      <c r="Y10" s="349">
        <f t="shared" si="1"/>
        <v>37.713999999999999</v>
      </c>
      <c r="Z10" s="349">
        <f t="shared" si="1"/>
        <v>0</v>
      </c>
      <c r="AA10" s="349">
        <f t="shared" si="2"/>
        <v>0</v>
      </c>
      <c r="AB10" s="349">
        <v>18</v>
      </c>
      <c r="AC10" s="349">
        <v>143.30000000000001</v>
      </c>
      <c r="AD10" s="511">
        <v>0</v>
      </c>
      <c r="AE10" s="511"/>
    </row>
    <row r="11" spans="1:31" ht="30" x14ac:dyDescent="0.25">
      <c r="A11" s="15">
        <v>6</v>
      </c>
      <c r="B11" s="348" t="s">
        <v>1414</v>
      </c>
      <c r="C11" s="351">
        <v>25.88</v>
      </c>
      <c r="D11" s="349">
        <v>0</v>
      </c>
      <c r="E11" s="349">
        <v>10.07</v>
      </c>
      <c r="F11" s="349">
        <v>15.81</v>
      </c>
      <c r="G11" s="349">
        <v>0</v>
      </c>
      <c r="H11" s="351">
        <v>45.75</v>
      </c>
      <c r="I11" s="349">
        <v>1.5629999999999999</v>
      </c>
      <c r="J11" s="349">
        <v>6.31</v>
      </c>
      <c r="K11" s="349">
        <v>37.878</v>
      </c>
      <c r="L11" s="349">
        <v>0</v>
      </c>
      <c r="M11" s="351">
        <v>4.9800000000000004</v>
      </c>
      <c r="N11" s="349">
        <v>0</v>
      </c>
      <c r="O11" s="349">
        <v>0.41599999999999998</v>
      </c>
      <c r="P11" s="349">
        <v>4.5640000000000001</v>
      </c>
      <c r="Q11" s="349">
        <v>0</v>
      </c>
      <c r="R11" s="358">
        <v>0</v>
      </c>
      <c r="S11" s="359">
        <v>0</v>
      </c>
      <c r="T11" s="359">
        <v>0</v>
      </c>
      <c r="U11" s="359">
        <v>0</v>
      </c>
      <c r="V11" s="359">
        <v>0</v>
      </c>
      <c r="W11" s="376">
        <f t="shared" si="0"/>
        <v>76.61</v>
      </c>
      <c r="X11" s="349">
        <f t="shared" si="0"/>
        <v>1.5629999999999999</v>
      </c>
      <c r="Y11" s="349">
        <f t="shared" si="1"/>
        <v>16.795999999999999</v>
      </c>
      <c r="Z11" s="349">
        <f t="shared" si="1"/>
        <v>58.252000000000002</v>
      </c>
      <c r="AA11" s="349">
        <f t="shared" si="2"/>
        <v>0</v>
      </c>
      <c r="AB11" s="349">
        <v>0</v>
      </c>
      <c r="AC11" s="349">
        <v>0</v>
      </c>
      <c r="AD11" s="511">
        <v>0</v>
      </c>
      <c r="AE11" s="511"/>
    </row>
    <row r="12" spans="1:31" ht="30" x14ac:dyDescent="0.25">
      <c r="A12" s="15">
        <v>7</v>
      </c>
      <c r="B12" s="348" t="s">
        <v>1102</v>
      </c>
      <c r="C12" s="351">
        <v>0</v>
      </c>
      <c r="D12" s="349">
        <v>0</v>
      </c>
      <c r="E12" s="349">
        <v>0</v>
      </c>
      <c r="F12" s="349">
        <v>0</v>
      </c>
      <c r="G12" s="349">
        <v>0</v>
      </c>
      <c r="H12" s="351">
        <v>66.096999999999994</v>
      </c>
      <c r="I12" s="349">
        <v>1.0289999999999999</v>
      </c>
      <c r="J12" s="349">
        <v>57.527999999999999</v>
      </c>
      <c r="K12" s="349">
        <v>7.54</v>
      </c>
      <c r="L12" s="349">
        <v>0</v>
      </c>
      <c r="M12" s="351">
        <v>16.510000000000002</v>
      </c>
      <c r="N12" s="349">
        <v>0.45400000000000001</v>
      </c>
      <c r="O12" s="349">
        <v>9.2810000000000006</v>
      </c>
      <c r="P12" s="349">
        <v>6.7750000000000004</v>
      </c>
      <c r="Q12" s="349">
        <v>0</v>
      </c>
      <c r="R12" s="358">
        <v>0</v>
      </c>
      <c r="S12" s="359">
        <v>0</v>
      </c>
      <c r="T12" s="359">
        <v>0</v>
      </c>
      <c r="U12" s="359">
        <v>0</v>
      </c>
      <c r="V12" s="359">
        <v>0</v>
      </c>
      <c r="W12" s="351">
        <f t="shared" si="0"/>
        <v>82.606999999999999</v>
      </c>
      <c r="X12" s="349">
        <f t="shared" si="0"/>
        <v>1.4829999999999999</v>
      </c>
      <c r="Y12" s="349">
        <f t="shared" si="1"/>
        <v>66.808999999999997</v>
      </c>
      <c r="Z12" s="349">
        <f t="shared" si="1"/>
        <v>14.315000000000001</v>
      </c>
      <c r="AA12" s="349">
        <f t="shared" si="2"/>
        <v>0</v>
      </c>
      <c r="AB12" s="349">
        <v>24.15</v>
      </c>
      <c r="AC12" s="349">
        <v>169.1</v>
      </c>
      <c r="AD12" s="511">
        <v>0</v>
      </c>
      <c r="AE12" s="511"/>
    </row>
    <row r="13" spans="1:31" x14ac:dyDescent="0.25">
      <c r="A13" s="15">
        <v>8</v>
      </c>
      <c r="B13" s="345" t="s">
        <v>1103</v>
      </c>
      <c r="C13" s="351">
        <v>18.082000000000001</v>
      </c>
      <c r="D13" s="349">
        <v>0.16700000000000001</v>
      </c>
      <c r="E13" s="349">
        <v>16.414999999999999</v>
      </c>
      <c r="F13" s="349">
        <v>1.5</v>
      </c>
      <c r="G13" s="349">
        <v>0</v>
      </c>
      <c r="H13" s="351">
        <v>10.787000000000001</v>
      </c>
      <c r="I13" s="349">
        <v>1.5469999999999999</v>
      </c>
      <c r="J13" s="349">
        <v>9.06</v>
      </c>
      <c r="K13" s="349">
        <v>0.18</v>
      </c>
      <c r="L13" s="349">
        <v>0</v>
      </c>
      <c r="M13" s="351">
        <v>5.59</v>
      </c>
      <c r="N13" s="349">
        <v>0</v>
      </c>
      <c r="O13" s="349">
        <v>1.22</v>
      </c>
      <c r="P13" s="349">
        <v>4.37</v>
      </c>
      <c r="Q13" s="349">
        <v>0</v>
      </c>
      <c r="R13" s="358">
        <v>0</v>
      </c>
      <c r="S13" s="359">
        <v>0</v>
      </c>
      <c r="T13" s="359">
        <v>0</v>
      </c>
      <c r="U13" s="359">
        <v>0</v>
      </c>
      <c r="V13" s="359">
        <v>0</v>
      </c>
      <c r="W13" s="351">
        <f t="shared" si="0"/>
        <v>34.459000000000003</v>
      </c>
      <c r="X13" s="349">
        <f t="shared" si="0"/>
        <v>1.714</v>
      </c>
      <c r="Y13" s="349">
        <f t="shared" si="1"/>
        <v>26.695</v>
      </c>
      <c r="Z13" s="349">
        <f t="shared" si="1"/>
        <v>6.05</v>
      </c>
      <c r="AA13" s="349">
        <f t="shared" si="2"/>
        <v>0</v>
      </c>
      <c r="AB13" s="349">
        <v>0</v>
      </c>
      <c r="AC13" s="349">
        <v>0</v>
      </c>
      <c r="AD13" s="511">
        <v>0</v>
      </c>
      <c r="AE13" s="511"/>
    </row>
    <row r="14" spans="1:31" ht="30" x14ac:dyDescent="0.25">
      <c r="A14" s="15">
        <v>9</v>
      </c>
      <c r="B14" s="348" t="s">
        <v>1104</v>
      </c>
      <c r="C14" s="351">
        <v>14.62</v>
      </c>
      <c r="D14" s="349">
        <v>1</v>
      </c>
      <c r="E14" s="349">
        <v>13.62</v>
      </c>
      <c r="F14" s="349">
        <v>0</v>
      </c>
      <c r="G14" s="349">
        <v>0</v>
      </c>
      <c r="H14" s="351">
        <v>39.180999999999997</v>
      </c>
      <c r="I14" s="349">
        <v>2.5830000000000002</v>
      </c>
      <c r="J14" s="349">
        <v>36.597999999999999</v>
      </c>
      <c r="K14" s="349">
        <v>0</v>
      </c>
      <c r="L14" s="349">
        <v>0</v>
      </c>
      <c r="M14" s="351">
        <v>6.7720000000000002</v>
      </c>
      <c r="N14" s="349">
        <v>0</v>
      </c>
      <c r="O14" s="349">
        <v>6.7720000000000002</v>
      </c>
      <c r="P14" s="349">
        <v>0</v>
      </c>
      <c r="Q14" s="349">
        <v>0</v>
      </c>
      <c r="R14" s="358">
        <v>0</v>
      </c>
      <c r="S14" s="359">
        <v>0</v>
      </c>
      <c r="T14" s="359">
        <v>0</v>
      </c>
      <c r="U14" s="359">
        <v>0</v>
      </c>
      <c r="V14" s="359">
        <v>0</v>
      </c>
      <c r="W14" s="351">
        <f t="shared" si="0"/>
        <v>60.572999999999993</v>
      </c>
      <c r="X14" s="349">
        <f t="shared" si="0"/>
        <v>3.5830000000000002</v>
      </c>
      <c r="Y14" s="349">
        <f t="shared" si="1"/>
        <v>56.989999999999995</v>
      </c>
      <c r="Z14" s="349">
        <f t="shared" si="1"/>
        <v>0</v>
      </c>
      <c r="AA14" s="349">
        <f t="shared" si="2"/>
        <v>0</v>
      </c>
      <c r="AB14" s="349">
        <v>0</v>
      </c>
      <c r="AC14" s="349">
        <v>0</v>
      </c>
      <c r="AD14" s="360">
        <v>0</v>
      </c>
      <c r="AE14" s="360">
        <f>SUM(AD14)</f>
        <v>0</v>
      </c>
    </row>
    <row r="15" spans="1:31" ht="30" x14ac:dyDescent="0.25">
      <c r="A15" s="15">
        <v>10</v>
      </c>
      <c r="B15" s="348" t="s">
        <v>1105</v>
      </c>
      <c r="C15" s="351">
        <v>9.1199999999999992</v>
      </c>
      <c r="D15" s="349">
        <v>0</v>
      </c>
      <c r="E15" s="349">
        <v>9.1199999999999992</v>
      </c>
      <c r="F15" s="349">
        <v>0</v>
      </c>
      <c r="G15" s="349">
        <v>0</v>
      </c>
      <c r="H15" s="351">
        <v>46.790999999999997</v>
      </c>
      <c r="I15" s="349">
        <v>2.0640000000000001</v>
      </c>
      <c r="J15" s="349">
        <v>42.837000000000003</v>
      </c>
      <c r="K15" s="349">
        <v>1.89</v>
      </c>
      <c r="L15" s="349">
        <v>0</v>
      </c>
      <c r="M15" s="351">
        <v>10.335000000000001</v>
      </c>
      <c r="N15" s="349">
        <v>0</v>
      </c>
      <c r="O15" s="349">
        <v>10.205</v>
      </c>
      <c r="P15" s="349">
        <v>0.13</v>
      </c>
      <c r="Q15" s="349">
        <v>0</v>
      </c>
      <c r="R15" s="358">
        <v>0</v>
      </c>
      <c r="S15" s="359">
        <v>0</v>
      </c>
      <c r="T15" s="359">
        <v>0</v>
      </c>
      <c r="U15" s="359">
        <v>0</v>
      </c>
      <c r="V15" s="359">
        <v>0</v>
      </c>
      <c r="W15" s="351">
        <f t="shared" si="0"/>
        <v>66.245999999999995</v>
      </c>
      <c r="X15" s="349">
        <f t="shared" si="0"/>
        <v>2.0640000000000001</v>
      </c>
      <c r="Y15" s="349">
        <f t="shared" si="1"/>
        <v>62.161999999999999</v>
      </c>
      <c r="Z15" s="349">
        <f t="shared" si="1"/>
        <v>2.02</v>
      </c>
      <c r="AA15" s="349">
        <f t="shared" si="2"/>
        <v>0</v>
      </c>
      <c r="AB15" s="349">
        <v>0</v>
      </c>
      <c r="AC15" s="349">
        <v>0</v>
      </c>
      <c r="AD15" s="511">
        <v>0</v>
      </c>
      <c r="AE15" s="511"/>
    </row>
    <row r="16" spans="1:31" ht="30" x14ac:dyDescent="0.25">
      <c r="A16" s="15">
        <v>11</v>
      </c>
      <c r="B16" s="348" t="s">
        <v>1106</v>
      </c>
      <c r="C16" s="351">
        <v>17.920000000000002</v>
      </c>
      <c r="D16" s="349">
        <v>0.33</v>
      </c>
      <c r="E16" s="349">
        <v>16.34</v>
      </c>
      <c r="F16" s="349">
        <v>1.25</v>
      </c>
      <c r="G16" s="349">
        <v>0</v>
      </c>
      <c r="H16" s="351">
        <v>17.21</v>
      </c>
      <c r="I16" s="349">
        <v>0</v>
      </c>
      <c r="J16" s="349">
        <v>9.3520000000000003</v>
      </c>
      <c r="K16" s="349">
        <v>7.8579999999999997</v>
      </c>
      <c r="L16" s="349">
        <v>0</v>
      </c>
      <c r="M16" s="351">
        <v>19.155000000000001</v>
      </c>
      <c r="N16" s="349">
        <v>0.29599999999999999</v>
      </c>
      <c r="O16" s="349">
        <v>2.79</v>
      </c>
      <c r="P16" s="349">
        <v>16.068999999999999</v>
      </c>
      <c r="Q16" s="349">
        <v>0</v>
      </c>
      <c r="R16" s="358">
        <v>0</v>
      </c>
      <c r="S16" s="359">
        <v>0</v>
      </c>
      <c r="T16" s="359">
        <v>0</v>
      </c>
      <c r="U16" s="359">
        <v>0</v>
      </c>
      <c r="V16" s="359">
        <v>0</v>
      </c>
      <c r="W16" s="351">
        <f t="shared" si="0"/>
        <v>54.285000000000004</v>
      </c>
      <c r="X16" s="349">
        <f t="shared" si="0"/>
        <v>0.626</v>
      </c>
      <c r="Y16" s="349">
        <f t="shared" si="1"/>
        <v>28.481999999999999</v>
      </c>
      <c r="Z16" s="349">
        <f t="shared" si="1"/>
        <v>25.177</v>
      </c>
      <c r="AA16" s="349">
        <f t="shared" si="2"/>
        <v>0</v>
      </c>
      <c r="AB16" s="349">
        <v>0</v>
      </c>
      <c r="AC16" s="349">
        <v>0</v>
      </c>
      <c r="AD16" s="511">
        <v>0</v>
      </c>
      <c r="AE16" s="511"/>
    </row>
    <row r="17" spans="1:31" ht="30" x14ac:dyDescent="0.25">
      <c r="A17" s="15">
        <v>12</v>
      </c>
      <c r="B17" s="348" t="s">
        <v>1107</v>
      </c>
      <c r="C17" s="351">
        <v>4.6500000000000004</v>
      </c>
      <c r="D17" s="349">
        <v>1.2</v>
      </c>
      <c r="E17" s="349">
        <v>3.45</v>
      </c>
      <c r="F17" s="349">
        <v>0</v>
      </c>
      <c r="G17" s="349">
        <v>0</v>
      </c>
      <c r="H17" s="351">
        <v>32.198999999999998</v>
      </c>
      <c r="I17" s="349">
        <v>3.048</v>
      </c>
      <c r="J17" s="349">
        <v>27.78</v>
      </c>
      <c r="K17" s="349">
        <v>1.37</v>
      </c>
      <c r="L17" s="349">
        <v>0</v>
      </c>
      <c r="M17" s="351">
        <v>4.9020000000000001</v>
      </c>
      <c r="N17" s="349">
        <v>0.36899999999999999</v>
      </c>
      <c r="O17" s="349">
        <v>4.9020000000000001</v>
      </c>
      <c r="P17" s="349">
        <v>0.83</v>
      </c>
      <c r="Q17" s="349">
        <v>0.113</v>
      </c>
      <c r="R17" s="358">
        <v>0</v>
      </c>
      <c r="S17" s="359">
        <v>0</v>
      </c>
      <c r="T17" s="359">
        <v>0</v>
      </c>
      <c r="U17" s="359">
        <v>0</v>
      </c>
      <c r="V17" s="359">
        <v>0</v>
      </c>
      <c r="W17" s="351">
        <f t="shared" si="0"/>
        <v>41.750999999999998</v>
      </c>
      <c r="X17" s="349">
        <f t="shared" si="0"/>
        <v>4.617</v>
      </c>
      <c r="Y17" s="349">
        <f t="shared" si="1"/>
        <v>36.131999999999998</v>
      </c>
      <c r="Z17" s="349">
        <f t="shared" si="1"/>
        <v>2.2000000000000002</v>
      </c>
      <c r="AA17" s="349">
        <f t="shared" si="2"/>
        <v>0.113</v>
      </c>
      <c r="AB17" s="349">
        <v>36.119999999999997</v>
      </c>
      <c r="AC17" s="349">
        <v>238.6</v>
      </c>
      <c r="AD17" s="511">
        <v>383</v>
      </c>
      <c r="AE17" s="511"/>
    </row>
    <row r="18" spans="1:31" ht="30" x14ac:dyDescent="0.25">
      <c r="A18" s="15">
        <v>13</v>
      </c>
      <c r="B18" s="348" t="s">
        <v>1415</v>
      </c>
      <c r="C18" s="351">
        <v>0.54</v>
      </c>
      <c r="D18" s="349">
        <v>0</v>
      </c>
      <c r="E18" s="349">
        <v>0.54</v>
      </c>
      <c r="F18" s="349">
        <v>0</v>
      </c>
      <c r="G18" s="349">
        <v>0</v>
      </c>
      <c r="H18" s="351">
        <v>31.576000000000001</v>
      </c>
      <c r="I18" s="349">
        <v>0.56399999999999995</v>
      </c>
      <c r="J18" s="349">
        <v>29.422000000000001</v>
      </c>
      <c r="K18" s="349">
        <v>1.59</v>
      </c>
      <c r="L18" s="349">
        <v>0</v>
      </c>
      <c r="M18" s="351">
        <v>4.1929999999999996</v>
      </c>
      <c r="N18" s="349">
        <v>0.42299999999999999</v>
      </c>
      <c r="O18" s="349">
        <v>3.14</v>
      </c>
      <c r="P18" s="349">
        <v>0.63</v>
      </c>
      <c r="Q18" s="349">
        <v>0</v>
      </c>
      <c r="R18" s="358">
        <v>0</v>
      </c>
      <c r="S18" s="359">
        <v>0</v>
      </c>
      <c r="T18" s="359">
        <v>0</v>
      </c>
      <c r="U18" s="359">
        <v>0</v>
      </c>
      <c r="V18" s="359">
        <v>0</v>
      </c>
      <c r="W18" s="351">
        <f t="shared" si="0"/>
        <v>36.308999999999997</v>
      </c>
      <c r="X18" s="349">
        <f t="shared" si="0"/>
        <v>0.98699999999999988</v>
      </c>
      <c r="Y18" s="349">
        <f t="shared" si="1"/>
        <v>33.101999999999997</v>
      </c>
      <c r="Z18" s="349">
        <f t="shared" si="1"/>
        <v>2.2200000000000002</v>
      </c>
      <c r="AA18" s="349">
        <f t="shared" si="2"/>
        <v>0</v>
      </c>
      <c r="AB18" s="349">
        <v>0</v>
      </c>
      <c r="AC18" s="349">
        <v>0</v>
      </c>
      <c r="AD18" s="511">
        <v>0</v>
      </c>
      <c r="AE18" s="511"/>
    </row>
    <row r="19" spans="1:31" x14ac:dyDescent="0.25">
      <c r="A19" s="15">
        <v>14</v>
      </c>
      <c r="B19" s="345" t="s">
        <v>1194</v>
      </c>
      <c r="C19" s="351">
        <v>0</v>
      </c>
      <c r="D19" s="349">
        <v>0</v>
      </c>
      <c r="E19" s="349">
        <v>0</v>
      </c>
      <c r="F19" s="349">
        <v>0</v>
      </c>
      <c r="G19" s="349">
        <v>0</v>
      </c>
      <c r="H19" s="351">
        <v>0</v>
      </c>
      <c r="I19" s="349">
        <v>0</v>
      </c>
      <c r="J19" s="349">
        <v>0</v>
      </c>
      <c r="K19" s="349">
        <v>0</v>
      </c>
      <c r="L19" s="349">
        <v>0</v>
      </c>
      <c r="M19" s="351">
        <v>0</v>
      </c>
      <c r="N19" s="349">
        <v>0</v>
      </c>
      <c r="O19" s="349">
        <v>0</v>
      </c>
      <c r="P19" s="349">
        <v>0</v>
      </c>
      <c r="Q19" s="349">
        <v>0</v>
      </c>
      <c r="R19" s="358">
        <v>54.103000000000002</v>
      </c>
      <c r="S19" s="359">
        <v>33.790999999999997</v>
      </c>
      <c r="T19" s="359">
        <v>18.948</v>
      </c>
      <c r="U19" s="359">
        <v>1</v>
      </c>
      <c r="V19" s="359">
        <v>0.36499999999999999</v>
      </c>
      <c r="W19" s="351">
        <f t="shared" si="0"/>
        <v>54.103000000000002</v>
      </c>
      <c r="X19" s="349">
        <f t="shared" si="0"/>
        <v>33.790999999999997</v>
      </c>
      <c r="Y19" s="349">
        <f t="shared" si="1"/>
        <v>18.948</v>
      </c>
      <c r="Z19" s="349">
        <f t="shared" si="1"/>
        <v>1</v>
      </c>
      <c r="AA19" s="349">
        <f t="shared" si="2"/>
        <v>0.36499999999999999</v>
      </c>
      <c r="AB19" s="349">
        <v>16.55</v>
      </c>
      <c r="AC19" s="349">
        <v>122.3</v>
      </c>
      <c r="AD19" s="511">
        <v>52812.9</v>
      </c>
      <c r="AE19" s="511"/>
    </row>
    <row r="20" spans="1:31" x14ac:dyDescent="0.25">
      <c r="A20" s="1"/>
      <c r="B20" s="346" t="s">
        <v>1405</v>
      </c>
      <c r="C20" s="351">
        <f t="shared" ref="C20:AD20" si="3">SUM(C6:C19)</f>
        <v>140.39400000000001</v>
      </c>
      <c r="D20" s="351">
        <f t="shared" si="3"/>
        <v>4.5969999999999995</v>
      </c>
      <c r="E20" s="351">
        <f t="shared" si="3"/>
        <v>114.29400000000001</v>
      </c>
      <c r="F20" s="351">
        <f t="shared" si="3"/>
        <v>21.5</v>
      </c>
      <c r="G20" s="351">
        <f t="shared" si="3"/>
        <v>0</v>
      </c>
      <c r="H20" s="351">
        <f t="shared" si="3"/>
        <v>453.53599999999994</v>
      </c>
      <c r="I20" s="351">
        <f t="shared" si="3"/>
        <v>24.821000000000005</v>
      </c>
      <c r="J20" s="351">
        <f t="shared" si="3"/>
        <v>355.36</v>
      </c>
      <c r="K20" s="351">
        <f t="shared" si="3"/>
        <v>73.212000000000003</v>
      </c>
      <c r="L20" s="351">
        <f t="shared" si="3"/>
        <v>0.14000000000000001</v>
      </c>
      <c r="M20" s="351">
        <f t="shared" si="3"/>
        <v>106.39300000000003</v>
      </c>
      <c r="N20" s="351">
        <f t="shared" si="3"/>
        <v>2.2589999999999999</v>
      </c>
      <c r="O20" s="351">
        <f t="shared" si="3"/>
        <v>70.153999999999996</v>
      </c>
      <c r="P20" s="351">
        <f t="shared" si="3"/>
        <v>35.178000000000004</v>
      </c>
      <c r="Q20" s="351">
        <f t="shared" si="3"/>
        <v>0.113</v>
      </c>
      <c r="R20" s="358">
        <f t="shared" si="3"/>
        <v>54.103000000000002</v>
      </c>
      <c r="S20" s="358">
        <f t="shared" si="3"/>
        <v>33.790999999999997</v>
      </c>
      <c r="T20" s="358">
        <f t="shared" si="3"/>
        <v>18.948</v>
      </c>
      <c r="U20" s="358">
        <f t="shared" si="3"/>
        <v>1</v>
      </c>
      <c r="V20" s="358">
        <f t="shared" si="3"/>
        <v>0.36499999999999999</v>
      </c>
      <c r="W20" s="351">
        <f t="shared" si="3"/>
        <v>754.42599999999993</v>
      </c>
      <c r="X20" s="376">
        <f t="shared" si="3"/>
        <v>65.467999999999989</v>
      </c>
      <c r="Y20" s="351">
        <f t="shared" si="3"/>
        <v>558.75599999999997</v>
      </c>
      <c r="Z20" s="351">
        <f t="shared" si="3"/>
        <v>130.89000000000001</v>
      </c>
      <c r="AA20" s="351">
        <f t="shared" si="3"/>
        <v>0.61799999999999999</v>
      </c>
      <c r="AB20" s="351">
        <f t="shared" si="3"/>
        <v>124.82000000000001</v>
      </c>
      <c r="AC20" s="351">
        <f t="shared" si="3"/>
        <v>875.9</v>
      </c>
      <c r="AD20" s="518">
        <f t="shared" si="3"/>
        <v>53195.9</v>
      </c>
      <c r="AE20" s="518"/>
    </row>
    <row r="21" spans="1:31" x14ac:dyDescent="0.25">
      <c r="A21" s="1"/>
      <c r="B21" s="345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59"/>
      <c r="S21" s="359"/>
      <c r="T21" s="359"/>
      <c r="U21" s="359"/>
      <c r="V21" s="359"/>
      <c r="W21" s="349"/>
      <c r="X21" s="349"/>
      <c r="Y21" s="349"/>
      <c r="Z21" s="349"/>
      <c r="AA21" s="349"/>
      <c r="AB21" s="349"/>
      <c r="AC21" s="349"/>
      <c r="AD21" s="511"/>
      <c r="AE21" s="511"/>
    </row>
    <row r="22" spans="1:31" x14ac:dyDescent="0.25">
      <c r="A22" s="507" t="s">
        <v>1418</v>
      </c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</row>
    <row r="23" spans="1:31" x14ac:dyDescent="0.25">
      <c r="A23" s="507"/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</row>
    <row r="24" spans="1:31" x14ac:dyDescent="0.25">
      <c r="A24" s="507" t="s">
        <v>1419</v>
      </c>
      <c r="B24" s="507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14"/>
    </row>
    <row r="25" spans="1:31" x14ac:dyDescent="0.25">
      <c r="A25" s="507" t="s">
        <v>1420</v>
      </c>
      <c r="B25" s="507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14"/>
    </row>
    <row r="26" spans="1:31" x14ac:dyDescent="0.25">
      <c r="A26" s="507" t="s">
        <v>1421</v>
      </c>
      <c r="B26" s="507"/>
      <c r="C26" s="507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  <c r="AA26" s="507"/>
      <c r="AB26" s="507"/>
      <c r="AC26" s="507"/>
      <c r="AD26" s="507"/>
      <c r="AE26" s="14"/>
    </row>
    <row r="27" spans="1:31" x14ac:dyDescent="0.25">
      <c r="A27" s="524" t="s">
        <v>1428</v>
      </c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14"/>
    </row>
    <row r="28" spans="1:31" ht="16.5" customHeight="1" x14ac:dyDescent="0.25">
      <c r="A28" s="524" t="s">
        <v>1422</v>
      </c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4"/>
      <c r="Z28" s="524"/>
      <c r="AA28" s="524"/>
      <c r="AB28" s="524"/>
      <c r="AC28" s="524"/>
      <c r="AD28" s="524"/>
      <c r="AE28" s="14"/>
    </row>
    <row r="29" spans="1:31" x14ac:dyDescent="0.25">
      <c r="A29" s="524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  <c r="Z29" s="524"/>
      <c r="AA29" s="524"/>
      <c r="AB29" s="524"/>
      <c r="AC29" s="524"/>
      <c r="AD29" s="524"/>
      <c r="AE29" s="14"/>
    </row>
    <row r="30" spans="1:31" x14ac:dyDescent="0.25">
      <c r="A30" s="524"/>
      <c r="B30" s="524"/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4"/>
      <c r="Z30" s="524"/>
      <c r="AA30" s="524"/>
      <c r="AB30" s="524"/>
      <c r="AC30" s="524"/>
      <c r="AD30" s="524"/>
      <c r="AE30" s="14"/>
    </row>
    <row r="31" spans="1:31" x14ac:dyDescent="0.25">
      <c r="A31" s="524"/>
      <c r="B31" s="524"/>
      <c r="C31" s="524"/>
      <c r="D31" s="524"/>
      <c r="E31" s="524"/>
      <c r="F31" s="524"/>
      <c r="G31" s="524"/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524"/>
      <c r="Z31" s="524"/>
      <c r="AA31" s="524"/>
      <c r="AB31" s="524"/>
      <c r="AC31" s="524"/>
      <c r="AD31" s="524"/>
      <c r="AE31" s="14"/>
    </row>
    <row r="32" spans="1:31" x14ac:dyDescent="0.25">
      <c r="A32" s="524"/>
      <c r="B32" s="524"/>
      <c r="C32" s="524"/>
      <c r="D32" s="524"/>
      <c r="E32" s="524"/>
      <c r="F32" s="524"/>
      <c r="G32" s="524"/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4"/>
      <c r="Z32" s="524"/>
      <c r="AA32" s="524"/>
      <c r="AB32" s="524"/>
      <c r="AC32" s="524"/>
      <c r="AD32" s="524"/>
      <c r="AE32" s="14"/>
    </row>
    <row r="33" spans="1:30" x14ac:dyDescent="0.25">
      <c r="A33" s="510"/>
      <c r="B33" s="510"/>
      <c r="C33" s="510"/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</row>
  </sheetData>
  <mergeCells count="33">
    <mergeCell ref="A33:AD33"/>
    <mergeCell ref="A27:AD27"/>
    <mergeCell ref="A28:AD28"/>
    <mergeCell ref="A29:AD32"/>
    <mergeCell ref="A22:AE23"/>
    <mergeCell ref="A24:AD24"/>
    <mergeCell ref="A25:AD25"/>
    <mergeCell ref="A26:AD26"/>
    <mergeCell ref="AD21:AE21"/>
    <mergeCell ref="B3:B5"/>
    <mergeCell ref="C3:AA3"/>
    <mergeCell ref="AD3:AE5"/>
    <mergeCell ref="C4:G4"/>
    <mergeCell ref="R4:V4"/>
    <mergeCell ref="W4:AA4"/>
    <mergeCell ref="AD16:AE16"/>
    <mergeCell ref="AD17:AE17"/>
    <mergeCell ref="AD18:AE18"/>
    <mergeCell ref="AD6:AE6"/>
    <mergeCell ref="AD7:AE7"/>
    <mergeCell ref="AD12:AE12"/>
    <mergeCell ref="AD13:AE13"/>
    <mergeCell ref="AD15:AE15"/>
    <mergeCell ref="AB3:AC4"/>
    <mergeCell ref="AD8:AE8"/>
    <mergeCell ref="M4:Q4"/>
    <mergeCell ref="A3:A5"/>
    <mergeCell ref="AD19:AE19"/>
    <mergeCell ref="AD20:AE20"/>
    <mergeCell ref="AD9:AE9"/>
    <mergeCell ref="AD10:AE10"/>
    <mergeCell ref="AD11:AE11"/>
    <mergeCell ref="H4:L4"/>
  </mergeCells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Registrs</vt:lpstr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Stepa</dc:creator>
  <cp:lastModifiedBy>Dace Kurša</cp:lastModifiedBy>
  <cp:lastPrinted>2025-02-05T13:39:34Z</cp:lastPrinted>
  <dcterms:created xsi:type="dcterms:W3CDTF">2024-04-17T12:42:46Z</dcterms:created>
  <dcterms:modified xsi:type="dcterms:W3CDTF">2025-04-15T12:42:48Z</dcterms:modified>
</cp:coreProperties>
</file>